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Эконом\Отчеты по СЭР\2017\4 квартал\"/>
    </mc:Choice>
  </mc:AlternateContent>
  <bookViews>
    <workbookView xWindow="495" yWindow="75" windowWidth="11310" windowHeight="7185"/>
  </bookViews>
  <sheets>
    <sheet name="Приложение 1" sheetId="1" r:id="rId1"/>
    <sheet name="Приложение 2" sheetId="6" r:id="rId2"/>
  </sheets>
  <definedNames>
    <definedName name="_GoBack" localSheetId="1">'Приложение 2'!#REF!</definedName>
    <definedName name="_xlnm.Print_Titles" localSheetId="0">'Приложение 1'!$7:$8</definedName>
    <definedName name="_xlnm.Print_Area" localSheetId="0">'Приложение 1'!$A$1:$E$161</definedName>
  </definedNames>
  <calcPr calcId="162913"/>
</workbook>
</file>

<file path=xl/calcChain.xml><?xml version="1.0" encoding="utf-8"?>
<calcChain xmlns="http://schemas.openxmlformats.org/spreadsheetml/2006/main">
  <c r="G37" i="1" l="1"/>
  <c r="D37" i="1"/>
  <c r="D145" i="1" l="1"/>
  <c r="D144" i="1"/>
  <c r="G101" i="1" l="1"/>
  <c r="E82" i="1" l="1"/>
  <c r="E83" i="1"/>
  <c r="E84" i="1"/>
  <c r="E86" i="1"/>
  <c r="E90" i="1"/>
  <c r="E91" i="1"/>
  <c r="E92" i="1"/>
  <c r="E93" i="1"/>
  <c r="E21" i="6" l="1"/>
  <c r="D21" i="6"/>
  <c r="E151" i="1"/>
  <c r="G145" i="1"/>
  <c r="G144" i="1"/>
  <c r="G130" i="1"/>
  <c r="D130" i="1"/>
  <c r="D101" i="1" l="1"/>
  <c r="E73" i="1"/>
  <c r="E71" i="1"/>
  <c r="E66" i="1" l="1"/>
  <c r="E65" i="1"/>
  <c r="E50" i="1"/>
  <c r="E28" i="1"/>
  <c r="E62" i="1" l="1"/>
  <c r="E114" i="1" l="1"/>
  <c r="E39" i="1" l="1"/>
  <c r="E40" i="1"/>
  <c r="E37" i="1"/>
  <c r="E36" i="1"/>
  <c r="E81" i="1" l="1"/>
  <c r="E79" i="1"/>
  <c r="E59" i="1"/>
  <c r="E153" i="1"/>
  <c r="E152" i="1"/>
  <c r="E147" i="1"/>
  <c r="E133" i="1"/>
  <c r="E134" i="1"/>
  <c r="E135" i="1"/>
  <c r="E136" i="1"/>
  <c r="E137" i="1"/>
  <c r="E138" i="1"/>
  <c r="E139" i="1"/>
  <c r="E140" i="1"/>
  <c r="E141" i="1"/>
  <c r="E142" i="1"/>
  <c r="E143" i="1"/>
  <c r="E144" i="1"/>
  <c r="E145" i="1"/>
  <c r="E132" i="1"/>
  <c r="E121" i="1"/>
  <c r="E122" i="1"/>
  <c r="E123" i="1"/>
  <c r="E124" i="1"/>
  <c r="E125" i="1"/>
  <c r="E126" i="1"/>
  <c r="E127" i="1"/>
  <c r="E128" i="1"/>
  <c r="E129" i="1"/>
  <c r="E130" i="1"/>
  <c r="E131" i="1"/>
  <c r="E120" i="1"/>
  <c r="E118" i="1"/>
  <c r="E116" i="1"/>
  <c r="E109" i="1"/>
  <c r="E108" i="1"/>
  <c r="E106" i="1"/>
  <c r="E102" i="1"/>
  <c r="E100" i="1"/>
  <c r="E101" i="1"/>
  <c r="E98" i="1"/>
  <c r="E77" i="1"/>
  <c r="E75" i="1"/>
  <c r="E63" i="1"/>
  <c r="E64" i="1"/>
  <c r="E67" i="1"/>
  <c r="E68" i="1"/>
  <c r="E69" i="1"/>
  <c r="E61" i="1"/>
  <c r="E44" i="1"/>
  <c r="E45" i="1"/>
  <c r="E46" i="1"/>
  <c r="E47" i="1"/>
  <c r="E48" i="1"/>
  <c r="E49" i="1"/>
  <c r="E51" i="1"/>
  <c r="E52" i="1"/>
  <c r="E53" i="1"/>
  <c r="E54" i="1"/>
  <c r="E55" i="1"/>
  <c r="E56" i="1"/>
  <c r="E57" i="1"/>
  <c r="E43" i="1"/>
  <c r="E41" i="1"/>
  <c r="E34" i="1"/>
  <c r="E33" i="1"/>
  <c r="E32" i="1"/>
  <c r="E35" i="1"/>
  <c r="E31" i="1"/>
  <c r="E30" i="1"/>
  <c r="E29" i="1"/>
  <c r="E27" i="1"/>
  <c r="E26" i="1"/>
  <c r="E25" i="1"/>
  <c r="E24" i="1"/>
  <c r="E23" i="1"/>
  <c r="E22" i="1"/>
  <c r="E21" i="1"/>
  <c r="E19" i="1"/>
  <c r="E11" i="1"/>
  <c r="E12" i="1"/>
  <c r="E13" i="1"/>
  <c r="E10" i="1"/>
  <c r="G17" i="1"/>
  <c r="G15" i="1"/>
  <c r="G14" i="1"/>
  <c r="D17" i="1"/>
  <c r="D14" i="1"/>
  <c r="E104" i="1"/>
  <c r="D15" i="1"/>
  <c r="E15" i="1" l="1"/>
  <c r="G16" i="1"/>
  <c r="E95" i="1"/>
  <c r="E17" i="1"/>
  <c r="E14" i="1"/>
  <c r="D16" i="1"/>
  <c r="E16" i="1" s="1"/>
</calcChain>
</file>

<file path=xl/sharedStrings.xml><?xml version="1.0" encoding="utf-8"?>
<sst xmlns="http://schemas.openxmlformats.org/spreadsheetml/2006/main" count="401" uniqueCount="242">
  <si>
    <t xml:space="preserve"> № п/п</t>
  </si>
  <si>
    <t>Наименование показателя</t>
  </si>
  <si>
    <t xml:space="preserve">1.1. </t>
  </si>
  <si>
    <t>чел.</t>
  </si>
  <si>
    <t>1.2.</t>
  </si>
  <si>
    <t>1.3.</t>
  </si>
  <si>
    <t>руб.</t>
  </si>
  <si>
    <t>тыс. руб.</t>
  </si>
  <si>
    <t xml:space="preserve"> - строительство</t>
  </si>
  <si>
    <t xml:space="preserve"> - обрабатывающие производства</t>
  </si>
  <si>
    <t xml:space="preserve"> - сельское хозяйство</t>
  </si>
  <si>
    <t>Общегосударственные вопросы</t>
  </si>
  <si>
    <t xml:space="preserve"> - образование</t>
  </si>
  <si>
    <t xml:space="preserve"> - сельское хозяйство, охота и лесное хозяйство</t>
  </si>
  <si>
    <t xml:space="preserve"> %</t>
  </si>
  <si>
    <t>млн. руб.</t>
  </si>
  <si>
    <r>
      <t>тыс. м</t>
    </r>
    <r>
      <rPr>
        <vertAlign val="superscript"/>
        <sz val="10"/>
        <rFont val="Times New Roman CYR"/>
        <family val="1"/>
        <charset val="204"/>
      </rPr>
      <t>2</t>
    </r>
  </si>
  <si>
    <t>ед./чел.</t>
  </si>
  <si>
    <t>Период ожидания жилья</t>
  </si>
  <si>
    <t xml:space="preserve"> лет</t>
  </si>
  <si>
    <t>Удельный вес населения, нуждающегося в жилье</t>
  </si>
  <si>
    <t>Ввод в действие жилых домов</t>
  </si>
  <si>
    <t>Средняя обеспеченность одного жителя общей площадью</t>
  </si>
  <si>
    <t xml:space="preserve"> - жилищные услуги</t>
  </si>
  <si>
    <t xml:space="preserve"> - водоснабжение</t>
  </si>
  <si>
    <t xml:space="preserve"> - отопление</t>
  </si>
  <si>
    <t xml:space="preserve"> - горячее водоснабжение</t>
  </si>
  <si>
    <t xml:space="preserve"> ед.</t>
  </si>
  <si>
    <t>%</t>
  </si>
  <si>
    <t xml:space="preserve">Показатели социально-экономического развития </t>
  </si>
  <si>
    <t>2.1.</t>
  </si>
  <si>
    <t>3.1.</t>
  </si>
  <si>
    <t>6.1.</t>
  </si>
  <si>
    <t>6.2.</t>
  </si>
  <si>
    <t>1.4.</t>
  </si>
  <si>
    <t>2.2.</t>
  </si>
  <si>
    <t>2.4.</t>
  </si>
  <si>
    <t xml:space="preserve">тыс. руб. </t>
  </si>
  <si>
    <t>3.2.</t>
  </si>
  <si>
    <t>тыс. руб</t>
  </si>
  <si>
    <t xml:space="preserve">Оборот розничной торговли </t>
  </si>
  <si>
    <t xml:space="preserve">Оборот общественного питания </t>
  </si>
  <si>
    <t xml:space="preserve">Объем платных услуг населению </t>
  </si>
  <si>
    <t>6.3.</t>
  </si>
  <si>
    <t>8.1.</t>
  </si>
  <si>
    <t>Доходы от продажи материальных и нематериальных активов</t>
  </si>
  <si>
    <t>Прочие неналоговые доходы</t>
  </si>
  <si>
    <t>9.1.</t>
  </si>
  <si>
    <t>10.1.</t>
  </si>
  <si>
    <t>1.6.</t>
  </si>
  <si>
    <t>1.5.</t>
  </si>
  <si>
    <t>1.7.</t>
  </si>
  <si>
    <t>Коэффициент миграционного прироста</t>
  </si>
  <si>
    <t>8.2.</t>
  </si>
  <si>
    <t>Задолженность на последнюю дату</t>
  </si>
  <si>
    <t>млн.руб.</t>
  </si>
  <si>
    <t>Приложение №1</t>
  </si>
  <si>
    <t>Ед. изм.</t>
  </si>
  <si>
    <t>1. Демографические показатели</t>
  </si>
  <si>
    <t>Число умерших, всего</t>
  </si>
  <si>
    <t>в том числе:</t>
  </si>
  <si>
    <t>тонн</t>
  </si>
  <si>
    <t>в том числе по видам экономической деятельности:</t>
  </si>
  <si>
    <t>Доходы от оказания платных услуг и компенсации затрат государства</t>
  </si>
  <si>
    <t>Общий коэффициент рождаемости</t>
  </si>
  <si>
    <t>Общий коэффициент смертности</t>
  </si>
  <si>
    <t>Коэффициент естественного прироста</t>
  </si>
  <si>
    <t>Расходы бюджета - всего</t>
  </si>
  <si>
    <t>Бюджетная обеспеченность по расходам на 1 жителя муниципального района</t>
  </si>
  <si>
    <t>Бюджетная обеспеченность по доходам на 1 жителя муниципального района</t>
  </si>
  <si>
    <t>Доля расходов бюджета на содержание жилищно-коммунального хозяйства</t>
  </si>
  <si>
    <t>Уровень собираемости жилищно-коммунальных платежей от населения</t>
  </si>
  <si>
    <t>6.4.</t>
  </si>
  <si>
    <t xml:space="preserve">Объем работ по виду деятельности "строительство" </t>
  </si>
  <si>
    <t>федеральный бюджет</t>
  </si>
  <si>
    <t>областной бюджет</t>
  </si>
  <si>
    <t>местный бюджет</t>
  </si>
  <si>
    <t>прочие источники</t>
  </si>
  <si>
    <t>1.8.</t>
  </si>
  <si>
    <t xml:space="preserve">Миграционный прирост (убыль) </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</si>
  <si>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</si>
  <si>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</si>
  <si>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</si>
  <si>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</si>
  <si>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</si>
  <si>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Социальная политика</t>
  </si>
  <si>
    <t>Наименование программы</t>
  </si>
  <si>
    <t>Цель программы</t>
  </si>
  <si>
    <t>Финансирование</t>
  </si>
  <si>
    <t>ИТОГО по  муниципальному образованию</t>
  </si>
  <si>
    <t xml:space="preserve"> (наименование муниципального образования)</t>
  </si>
  <si>
    <t>темп роста к соответствующему периоду предыдущего года, %</t>
  </si>
  <si>
    <t>Число родившихся, всего</t>
  </si>
  <si>
    <t>Проведенные  основные мероприятия</t>
  </si>
  <si>
    <t>Уровень зарегистрированной безработицы от экономически активного населения на конец периода</t>
  </si>
  <si>
    <t>6.5.</t>
  </si>
  <si>
    <t>из него по видам экономической деятельности:</t>
  </si>
  <si>
    <t>руб./чел.</t>
  </si>
  <si>
    <t xml:space="preserve"> кв. м/чел</t>
  </si>
  <si>
    <t>собственные средства организаций</t>
  </si>
  <si>
    <t>Объем инвестиций в основной капитал по источникам финансирования -  всего</t>
  </si>
  <si>
    <t>10. Жилищно-коммунальное хозяйство</t>
  </si>
  <si>
    <t>Доходы от использования имущества, находящегося в государственной и муниципальной собственности</t>
  </si>
  <si>
    <t>Налоговые доходы:</t>
  </si>
  <si>
    <t>Государственная пошлина</t>
  </si>
  <si>
    <t>Неналоговые доходы:</t>
  </si>
  <si>
    <t>чел. на 1000 насел.</t>
  </si>
  <si>
    <t>Штрафы, санкции, возмещение ущерба</t>
  </si>
  <si>
    <t>из нее: по видам  экономической деятельности</t>
  </si>
  <si>
    <t>Безвозмездные поступления от других  бюджетов бюджетной системы Российской Федерации</t>
  </si>
  <si>
    <t xml:space="preserve"> - кредиторская (в т.ч. просроченная)</t>
  </si>
  <si>
    <t xml:space="preserve"> - дебиторская (в т.ч. просроченная)</t>
  </si>
  <si>
    <t>Количество семей, состоящих на учете по улучшению жилищных условий - всего</t>
  </si>
  <si>
    <t>Процент компенсации населением стоимости жилищно-коммунальных услуг по установленным для населения тарифам - всего</t>
  </si>
  <si>
    <t>Доходы бюджета - всего</t>
  </si>
  <si>
    <t>9. Закупки продукции для муниципальных нужд</t>
  </si>
  <si>
    <t>7.1.</t>
  </si>
  <si>
    <t>7.2.</t>
  </si>
  <si>
    <t>8.3.</t>
  </si>
  <si>
    <t>8.4.</t>
  </si>
  <si>
    <t>10.2.</t>
  </si>
  <si>
    <t>10.3.</t>
  </si>
  <si>
    <t>10.4.</t>
  </si>
  <si>
    <t>10.5.</t>
  </si>
  <si>
    <t>10.6.</t>
  </si>
  <si>
    <t xml:space="preserve">        по платежам в бюджеты всех уровней</t>
  </si>
  <si>
    <t>Культура, кинематография</t>
  </si>
  <si>
    <t>Физическая культура и спорт</t>
  </si>
  <si>
    <t>Обслуживание государственного и муниципального долга</t>
  </si>
  <si>
    <t>Средства массовой информации</t>
  </si>
  <si>
    <t>карбонат динатрия</t>
  </si>
  <si>
    <t>тыс.тонн</t>
  </si>
  <si>
    <t>тыс.гигакалорий</t>
  </si>
  <si>
    <t>-</t>
  </si>
  <si>
    <t xml:space="preserve"> муниципального образования "Город Пикалево"</t>
  </si>
  <si>
    <t xml:space="preserve">8. Бюджет муниципального образования                                                                                                      </t>
  </si>
  <si>
    <t>Приложение № 4</t>
  </si>
  <si>
    <t>РЕАЛИЗАЦИЯ МУНИЦИПАЛЬНЫХ  ПРОГРАММ</t>
  </si>
  <si>
    <t xml:space="preserve">на территории  МО "Город Пикалево" </t>
  </si>
  <si>
    <t>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 44-ФЗ</t>
  </si>
  <si>
    <t>2.3.</t>
  </si>
  <si>
    <t>ед.</t>
  </si>
  <si>
    <t xml:space="preserve"> в том числе: </t>
  </si>
  <si>
    <t xml:space="preserve">      на действующих  предприятиях</t>
  </si>
  <si>
    <t>Среднемесячная номинальная начисленная заработная плата   в расчете на 1 работника - всего</t>
  </si>
  <si>
    <t xml:space="preserve">Среднесписочная численность работников - всего </t>
  </si>
  <si>
    <t>Объем инвестиций в основной капитал  - всего</t>
  </si>
  <si>
    <t>Бокситогорского района Ленинградской области</t>
  </si>
  <si>
    <t>Численность постоянного населения - всего</t>
  </si>
  <si>
    <r>
      <t>2. Труд и заработная плата (</t>
    </r>
    <r>
      <rPr>
        <b/>
        <sz val="10"/>
        <rFont val="Times New Roman CYR"/>
        <family val="1"/>
        <charset val="204"/>
      </rPr>
      <t>по крупным и средним организациям</t>
    </r>
    <r>
      <rPr>
        <b/>
        <sz val="12"/>
        <rFont val="Times New Roman CYR"/>
        <family val="1"/>
        <charset val="204"/>
      </rPr>
      <t>)</t>
    </r>
  </si>
  <si>
    <t>Информация о муниципальных программах</t>
  </si>
  <si>
    <t>№ п/п</t>
  </si>
  <si>
    <t xml:space="preserve">Объем запланированных средств по программе </t>
  </si>
  <si>
    <t>Фактическое исполнение мероприятий программ</t>
  </si>
  <si>
    <t>«Культура, физическая культура, спорт, молодежная политика в МО «Город Пикалево» на 2017-2019 год</t>
  </si>
  <si>
    <t>Повышение культурного уровня населения, содействие сохранению здоровья, социализация молодежи  МО «Город Пикалево»</t>
  </si>
  <si>
    <t>«Безопасность МО «Город Пикалево» на 2017-2019 годы</t>
  </si>
  <si>
    <t>Обеспечение безопасности населения МО «Город Пикалево»</t>
  </si>
  <si>
    <t>Обеспечение качественным жильем граждан, проживающих на территории МО «Город Пикалево»</t>
  </si>
  <si>
    <t>«Развитие коммунальной, жилищной инфраструктуры и благоустройства, повышение энергоэффективности в МО «Город Пикалево» на 2017-2019 годы</t>
  </si>
  <si>
    <t>Получение возможности для подключения капитального строительства к сетям газораспределения. Обеспечение энергоэффективности объектов жилищно0коммунального хозяйства. Обеспечение комфортности и привлекательности территории МО "Город Пикалево"</t>
  </si>
  <si>
    <r>
      <t>«</t>
    </r>
    <r>
      <rPr>
        <sz val="10"/>
        <rFont val="Times New Roman"/>
        <family val="1"/>
        <charset val="204"/>
      </rPr>
      <t xml:space="preserve">Развитие малого и среднего предпринимательства </t>
    </r>
    <r>
      <rPr>
        <sz val="10"/>
        <color indexed="8"/>
        <rFont val="Times New Roman"/>
        <family val="1"/>
        <charset val="204"/>
      </rPr>
      <t>на территории МО «Город Пикалево» на 2017-2019 годы»</t>
    </r>
  </si>
  <si>
    <t>Создание условий для устойчивого функционирования и развития малого и среднего предпринимательства, увеличения его вклада в решение задач социально-экономического развития МО «Город Пикалево»</t>
  </si>
  <si>
    <t>«Развитие муниципального управления и информационного общества в МО «Город Пикалево» на 2017-2019 годы</t>
  </si>
  <si>
    <t>«Развитие транспортного комплекса в МО «Город Пикалево» до 2019 года</t>
  </si>
  <si>
    <t>Обеспечение развития  трнспортного комплекса с повышением уровня его безопасности, доступности и качества услуг для населения</t>
  </si>
  <si>
    <t>«Поддержка местных инициатив в МО «Город Пикалево» на 2017-2019 годы»</t>
  </si>
  <si>
    <t>Создание комфортных условий для устойчивого развития и функционирования местных инициатив граждан, проживающих в домах частного сектора МО «Город Пикалево»</t>
  </si>
  <si>
    <t>1. Создание условий для развития муниципальной службы и формирования высококвалифицированного кадрового состава ОМСУ;  2. Формирование открытого информационного пространства на территории МО "Город Пикалево", удовлетворяющего требованиям реализации конституционных прав граждан на доступ к информации о деятельности ОМСУ и обеспечения гласности и отрытости деятельности ОМСУ</t>
  </si>
  <si>
    <t>Всего                                  (тыс. руб.)</t>
  </si>
  <si>
    <t xml:space="preserve">«Обеспечение качественным жильем граждан на территории МО «Город Пикалево» </t>
  </si>
  <si>
    <t xml:space="preserve"> - обеспечение электрической энергией, газом и паром; кондиционирование воздуха</t>
  </si>
  <si>
    <t>- водоснабжение; водоотведение; организация сбора и утилизации отходов, деятельность по ликвидации загрязнений</t>
  </si>
  <si>
    <t xml:space="preserve"> - торговля оптовая и розничная; ремонт автотранспортных средств и мотоциклов</t>
  </si>
  <si>
    <t>- деятельность гостиниц и предприятий общественного питания</t>
  </si>
  <si>
    <t xml:space="preserve"> - деятельность профессиональная, научная и техническая</t>
  </si>
  <si>
    <t xml:space="preserve"> - деятельность административная и сопутствующие дополнительные услуги</t>
  </si>
  <si>
    <t xml:space="preserve"> - государственное управление и обеспечение военной безопасности; социальное обеспечение</t>
  </si>
  <si>
    <t>- деятельность в области здравоохранения и социальных услуг</t>
  </si>
  <si>
    <t>- деятельность в области культуры, спорта, организации досуга и развлечений</t>
  </si>
  <si>
    <t xml:space="preserve"> - предоставление прочих видов услуг</t>
  </si>
  <si>
    <t>Объем отгруженных товаров собственного производства, выполненных работ и услуг (РАЗДЕЛ С: Обрабатывающие производства + РАЗДЕЛ D: Обеспечение электрической энергией, газом и паром; кондиционирование воздуха + РАЗДЕЛ Е: водоснабжение; водоотведение; организация сбора и утилизации отходов, деятельность по ликвидации загрязнений)</t>
  </si>
  <si>
    <t>известняк</t>
  </si>
  <si>
    <t>пески природные</t>
  </si>
  <si>
    <t>тыс.куб.м</t>
  </si>
  <si>
    <t>цементы общестроительные</t>
  </si>
  <si>
    <t>известь гидравлическая</t>
  </si>
  <si>
    <t>электроэнергия, произведенная теплоэлектроцентралями (ТЭЦ) общего назначения</t>
  </si>
  <si>
    <t>млн.киловатт-часов</t>
  </si>
  <si>
    <t>пар и горячая вода</t>
  </si>
  <si>
    <r>
      <t>3. Промышленное производство  (</t>
    </r>
    <r>
      <rPr>
        <b/>
        <sz val="10"/>
        <rFont val="Times New Roman CYR"/>
        <family val="1"/>
        <charset val="204"/>
      </rPr>
      <t>по крупным и средним организациям)</t>
    </r>
  </si>
  <si>
    <r>
      <t xml:space="preserve">6. Инвестиции в основной капитал  и строительство </t>
    </r>
    <r>
      <rPr>
        <b/>
        <sz val="10"/>
        <rFont val="Times New Roman CYR"/>
        <family val="1"/>
        <charset val="204"/>
      </rPr>
      <t>(по крупным и средним организациям)</t>
    </r>
  </si>
  <si>
    <r>
      <t xml:space="preserve">7. Финансы </t>
    </r>
    <r>
      <rPr>
        <b/>
        <sz val="10"/>
        <rFont val="Times New Roman CYR"/>
        <family val="1"/>
        <charset val="204"/>
      </rPr>
      <t>(по крупным и средним организациям)</t>
    </r>
  </si>
  <si>
    <t>Налог на имущество физических лиц</t>
  </si>
  <si>
    <t>Налог на доходы физических лиц</t>
  </si>
  <si>
    <t>Налог на совокупный доход (единый с/х налог)</t>
  </si>
  <si>
    <t>Земельный налог</t>
  </si>
  <si>
    <t xml:space="preserve"> </t>
  </si>
  <si>
    <t>Сальдированный финансовый результат деятельности организаций - всего</t>
  </si>
  <si>
    <t>- деятельность финансовая и страховая</t>
  </si>
  <si>
    <t>Ввод новых рабочих мест на предприятиях и организациях  - всего</t>
  </si>
  <si>
    <t xml:space="preserve"> - сельское, лесное хозяйство, охота, рыболовство и рыбоводство</t>
  </si>
  <si>
    <t>Производство важнейших видов промышленной продукции в натуральном выражении</t>
  </si>
  <si>
    <t>портландцемент без минеральных добавок</t>
  </si>
  <si>
    <t>портландцемент с минеральными добавками</t>
  </si>
  <si>
    <t>4.1.</t>
  </si>
  <si>
    <t>4.2.</t>
  </si>
  <si>
    <t>Производство важнейших видов продукции сельского хозяйства в натуральном выражении:</t>
  </si>
  <si>
    <r>
      <t xml:space="preserve">5. Потребительский рынок </t>
    </r>
    <r>
      <rPr>
        <b/>
        <sz val="10"/>
        <rFont val="Times New Roman CYR"/>
        <family val="1"/>
        <charset val="204"/>
      </rPr>
      <t>(по крупным и средним организациям)</t>
    </r>
  </si>
  <si>
    <t>5.1.</t>
  </si>
  <si>
    <t>5.2.</t>
  </si>
  <si>
    <t>5.3.</t>
  </si>
  <si>
    <t xml:space="preserve">Объем продукции сельского хозяйства (растениеводство)  </t>
  </si>
  <si>
    <t xml:space="preserve"> - овощи (в закрытом грунте)</t>
  </si>
  <si>
    <t>- торговля оптовая и розничная, ремонт автотранспортных средств и мотоциклов</t>
  </si>
  <si>
    <t xml:space="preserve"> - деятельность по операциям с недвижимым имуществом</t>
  </si>
  <si>
    <t xml:space="preserve">4. Сельское хозяйство  </t>
  </si>
  <si>
    <t>«Формирование комфортной городской среды»  МО «Город Пикалево»</t>
  </si>
  <si>
    <t>Реализация мероприятий по благоустройству территорий МО «Город Пикалево»</t>
  </si>
  <si>
    <t>за  2017 год</t>
  </si>
  <si>
    <t>январь-декабрь 2017 г.           отчет</t>
  </si>
  <si>
    <t>январь-декабрь 2016 г. отчет</t>
  </si>
  <si>
    <t>49/108</t>
  </si>
  <si>
    <t>61/151</t>
  </si>
  <si>
    <t>80,3/71,5</t>
  </si>
  <si>
    <t xml:space="preserve">Программа «Развитие коммунальной, жилищной инфраструктуры и благоустройства, повышение энергоэффективности  в МО «Город Пикалево» на 2017-2019 годы состоит из трех подпрограмм. Реализуется в один этап.
В 2017 году  осуществлялось финансирование двух подпрограмм  - «Развитие коммунальной  и жилищной инфраструктуры в МО «Город Пикалево», «Благоустройство территории МО «Город Пикалево», за счет средств местного бюджета, в том числе на реализацию мероприятий подпрограмм:
- обеспечение уличного освещения – заключено 2 (два) договора энергоснабжения с единственным поставщиком:  с ООО «РКС-энерго» - поставка электроэнергии для городского освещения улиц, с ОАО «Петербургская сбытовая компания » - поставка электроэнергии для сельских сетей уличного освещения. В 2017 году произведена оплата за потребление электроэнергии за декабрь 2016 года в сумме – 1287449,33 рубля и за период январь-ноябрь 2017 года-8966963,75 рублей, в том числе сумма неустойки-44763,08 рублей (РКС-энерго-44264,48 руб., ПСК-498,6руб). Фактические расходы показаны за период январь-декабрь 2017 года. Сумма заключенных контрактов указана по состоянию на 01.01.2018 года;
 - мероприятия по содержанию и обслуживанию инженерных сетей: заключен муниципальный контракт по итогам электронного аукциона на обслуживание сетей уличного освещения с АО «Ленинградская областная электросетевая компания» «Восточные электрические сети. Мероприятие выполнено на 100%;
- мероприятие по обеспечению озеленения территории- заключен муниципальный контракт по результатам проведения открытого аукциона в электронной форме. Мероприятие выполнено на 100%;
- мероприятие по санитарной очистке территории МО «Город Пикалево»-заключено 2(два) муниципальных контракта: один  с единственным поставщиком на сумму 92398 рублей, исполнен на 100%; второй контракт заключен по результатам открытого электронного аукциона на сумму 1702269,90 рублей, заключено дополнительное соглашение на увеличение стоимости контракта на сумму 1770857,95 руб. Мероприятие выполнено на 100%;
- заключено 3(три) муниципальных контракта с единственным поставщиком на оказание услуг (выполнение работ) по акарицидной обработке территории кладбища  ремонту малых форм и  вынос газопровода низкого давления из пятна сноса жилого дома по адресу: г.Пикалево, ул.Больничная, д.15. Заключенные муниципальные контракты  исполнены на 100%.
- по итогам запроса котировок заключен муниципальный контракт на  поставку металлического контейнера по сбору бытового мусора. Муниципальный контракт исполнен на 100%.
</t>
  </si>
  <si>
    <t xml:space="preserve">Программа «Формирование комфортной городской  среды   МО «Город Пикалево» 
реализуется в один этап.
 По результатам электронного аукциона в сентябре 2017 года заключено 2 муниципальных контракта:
«выполнение работ по благоустройству дворовых территорий» и «выполнение работ по благоустройству общественной территории». Муниципальные контракты исполнены.
</t>
  </si>
  <si>
    <t xml:space="preserve">Программа осуществляется путем реализации мероприятий 2-х подпрограмм: 
 1. «Предупреждение чрезвычайных ситуаций, защита населения и территорий от чрезвычайных ситуаций природного и техногенного характера, развитие гражданской обороны, обеспечение пожарной безопасности и безопасности людей на водных объектах» 
 2.«Обеспечение правопорядка и профилактика правонарушений» 
 Финансирование мероприятий подпрограмм осуществляется за счет средств бюджета МО «Город Пикалево» в объемах, предусмотренных Программой на соответствующий финансовый год.
 За отчетный период мероприятия подпрограммы:
 1.«Предупреждение чрезвычайных ситуаций, защита населения и территорий от чрезвычайных ситуаций природного и техногенного характера, развитие гражданской обороны, обеспечение пожарной безопасности и безопасности людей на водных объектах» профинансированы в размере 56,96002 тыс. руб.
Экономия по данной подпрограмме составила 3,03998 тыс.руб. в связи с определением начальной (максимальной) цены контракта на приобретение стендов «Уголок гражданской защиты» методом сопоставимых рыночных цен (анализа рынка) и предоставлением более выгодного коммерческого предложения. 
 2.«Обеспечение правопорядка и профилактика правонарушений» профинансированы в размере 2534,53600 тыс. руб.
 Экономия по подпрограмме составила 22,581тыс.руб. в связи с оплатой мероприятий по созданию условий для повышения роли населения в обеспечении охраны правопорядка по фактическим расходам. 
 В целом экономия по реализации  программы составила 25,62098 тыс.руб., что не ухудшило достижение поставленных целей и задач программы, все основные целевые показатели программы достигнуты.
  3. В 2017 году заключены муниципальные контракты:
3.1.№ 006/17 - МК от 24.04.2017 года на приобретение бланков служебных удостоверений на сумму 7200 руб.
3.2.№ 009/17 -МК от 03.05.2017 года на поставку товара (2 радиостанции Lira 312P)  на сумму 10680 руб.
3.3.№026/17-МК от 30 мая 2017 года на приобретение жилетов сигнальных на сумму 13039 руб.
3.4.№ 066/17-МК от 27 ноября 2017 года на поставку стендов «Уголок гражданской защиты» на сумму 6960,02 руб.
</t>
  </si>
  <si>
    <t xml:space="preserve">Программа подразделена на три подпрограммы, которые  предусматривают реализацию следующих мероприятий: 
Подпрограмма 1 «Культура в МО «Город Пикалево» Программы. 
Основное мероприятие 1.1. «Поддержка народного творчества и национальных культур» предусматривает: 
- обеспечение деятельности (услуги, работы) муниципальных учреждений);
Основное мероприятие 1.2. «Развитие и укрепление кадрового потенциала» предусматривает:
- обеспечение выплат стимулирующего характера работникам муниципальных учреждений культуры Ленинградской области (работникам  МУК ДК г. Пикалево).
Реализация основного мероприятия 1.2.  осуществляется   за счет средств   областного бюджета и бюджета администрации Бокситогорского муниципального района, поступающих в бюджет МО «Город Пикалево».
Основное  мероприятие 1.3. «Укрепление материально-технической базы» состоит из следующих мероприятий:
Мероприятие 1.3.1. «Укрепление материально-технической базы» за счет средств местного и областного бюджетов предусматривает:
- разработку проекта механизмов сцены в МУК ДК г. Пикалево;
- капитальный ремонт служебных помещений ДК г.Пикалево;
- приобретение мебели и оборудования.
Мероприятие 1.3.2. «Капитальный ремонт объектов культуры МО «Город Пикалево»  предусматривает проведение работ по капитальному ремонту МУК ДК г. Пикалево.
Реализация  мероприятия 1.3.2  осуществляется   за счет средств местного  бюджета и  бюджета Ленинградской области, поступающих в бюджет МО «Город Пикалево».
По данному мероприятию подписано Соглашение № 28 от 19 января 2017 года с Комитетом по культуре Ленинградской области, 
денежные средства поступят в местный бюджет в 3 квартале 2017 года. 
Подпрограмма 2 «Физическая культура и спорт в МО «Город Пикалево» Программы.
Основное мероприятие 2.1. «Повышение интересов различных категорий граждан к занятиям физической культурой и спортом»: 
- обеспечение деятельности (услуги, работы) муниципальных учреждений.
Основное мероприятие 2.2.  «Укрепление материально – технической базы» предусматривает: 
- ремонт системы отопления спортивных сооружений МУ ФОК г.Пикалево;
- установка козырька над центральным входом в здание стадиона «Металлург»;
- приобретение тренажеров в зал тяжелой атлетики;
- приобретение лыж и лыжных аксессуаров.
Реализация  мероприятия 2.2.  осуществляется   за счет средств местного  бюджета и  бюджета Ленинградской области, поступающих в бюджет МО «Город Пикалево».
Подпрограмма 3 «Молодежная политика в МО «Город Пикалево»  Программы.
Основное мероприятие 3.1. «Организация и проведение мероприятий в сфере молодежной политики» предусматривает проведение мероприятий по организации досуга семей с детьми и средства для трудоустройства детей и подростков в летний период.
В 2017 году работодателями выступили: муниципальное учреждение культуры «Дворец культуры г.Пикалево» (далее МУК ДК г.Пикалево) и муниципальное учреждение «Физкультурно-оздоровительный комплекс г. Пикалево» (далее МУ ФОК г.Пикалево), обеспечивающие заработную плату подросткам за счет бюджетных ассигнований, а также АО «Пикалевский цемент», обеспечивающее заработную плату подросткам за счет средств предприятия.
            Средства бюджета поселения в 2017 году составили 256000 рублей. 
            При формировании бригад первоочередным правом пользовались: 
          - подростки, состоящие на учете в ОДН и внутришкольном учете;
          - подростки, не имеющие определенных занятий;
- подростки из малообеспеченных и многодетных семей;
- подростки из семей, имеющих безработных родителей и родителей инвалидов;
- подростки, занимающиеся в творческих коллективах (при формировании бригады МУК ДК г.Пикалево).
- подростки, занимающиеся в спортивных секциях (при формировании бригады МУ ФОК Пикалево).
В соответствии с положением о летних трудовых бригадах МО «Город Пикалево» в 2017 году летние социальные трудовые бригады функционировали в течение всего летнего периода в МУК ДК г.Пикалево в 3 смены, МУ ФОК г.Пикалево – 2 смены.
1 смена – 1 июня – 30 июня 2017 г. (МУК ДК г.Пикалево» - 18 человек, МУ ФОК г.Пикалево – 20 человек);
2 смена – 3 июля – 31 июля 2017 г. (МУК ДК г.Пикалево» - 18 человек, МУ ФОК г.Пикалево – 20 человек);
3 смена - 1 августа – 31 августа 2017 г. (МУК ДК г.Пикалево» - 4 человека).
          В АО «Пикалевский цемент» была организована  одна смена с 19 июня 2017 года на 10 человек, сроком на 10 дней. Экологический отряд АО «Пикалевский Цемент», состоял из детей работников предприятия старшего школьного возраста.
Цель проведения этой ежегодной акции – экологическое воспитание молодежи, привитие принципов экологически ответственного поведения, а также организация занятости несовершеннолетних детей в период летних каникул.   
 В июне 2017 года в  МУК ДК г.Пикалево в трудовой бригаде приняло участие 18 человек, из них 3 состоят на учете в ОДН ОМВД, в МУ ФОК г.Пикалево – 20 человек, из них 6 состоят на учете в ОДН ОМВД, 3 подростка из семей, состоящих на учете в ОДН.
В июле 2017 года в  МУК ДК г.Пикалево в трудовой бригаде приняло участие 18 человек, из них 3 состоят на учете в ОДН ОМВД, в МУ ФОК г.Пикалево – 20 человек, из них 6 состоят на учете в ОДН ОМВД, 1 подросток из семьи, состоящей на учете в ОДН.
В августе 2017 года в  МУК ДК г.Пикалево в трудовой бригаде приняло участие 4 человека, из них 1 подросток из семьи, состоящей на учете в ОДН.
          Характер предоставляемых работ имеет социально-полезную направленность, учитывает специфику труда подростков и не противоречит действующему законодательству. Основной фронт работы - благоустройство городских территорий, спортивных сооружений и сквера ДК г.Пикалево, АО «Пикалевский Цемент», участие в реализации игровой программы «Уик-энд длиной в лето», помощь в организации и проведении спортивно-массовых мероприятий, работа на спортивных площадках города.
</t>
  </si>
  <si>
    <t xml:space="preserve">1. Общая информация
На реализацию мероприятий муниципальной программы «Развитие малого и среднего предпринимательства на территории муниципального образования «Город Пикалево» Бокситогорского района Ленинградской области (моногорода) на 2017-2019 годы», утвержденной постановлением администрации муниципального образования от 09 января 2017 года № 04 (далее – Муниципальная программа), на 2017 год запланировано 9 199,493 тыс. рублей, в том числе 2 174,493 тыс. рублей - средства федерального бюджета, 6 840 тыс. рублей - средства областного бюджета Ленинградской области, 185 тыс. рублей - средства бюджета муниципального образования.
Между комитетом по развитию малого, среднего бизнеса и потребительского рынка Ленинградской области и администрацией МО «Город Пикалево» заключены Соглашения:
№ 3-О-М от 27 января 2017 года о предоставлении субсидии в размере 4 840 тыс. рублей за счет средств областного бюджета Ленинградской области;
№ 2Ф-О-М от 27 марта 2017 года о предоставлении субсидии в размере 2 174,493 тыс. рублей за счет средств, поступивших в доход областного бюджета Ленинградской области из федерального бюджета;
№ 01-БИ/5.5 от 24 января 2017 года о предоставлении субсидии в размере 2 000 тыс. рублей за счет средств областного бюджета Ленинградской области для софинансирования текущей деятельности бизнес-инкубатора, которому в период 2010-2011 годов предоставлены средства федерального бюджета на создание бизнес-инкубатора.
2. Выполнение мероприятий Программы
Основное мероприятие 1. Содействие в доступе субъектов малого и среднего предпринимательства к финансовым ресурсам
На реализацию Основного мероприятия 1 «Содействие в доступе субъектов малого и среднего предпринимательства к финансовым ресурсам» муниципальной программы на 2017 год Муниципальной программой запланировано 7 109,493 тыс. рублей, в том числе 2 174,493 тыс. рублей – средства федерального бюджета, 4 840 тыс. рублей - средства областного бюджета Ленинградской области, 95 тыс. рублей - средства бюджета муниципального образования.
Соглашением № 3-О-М от 27 января 2017 года (средства областного бюджета Ленинградской области) предусмотрено достижение следующих показателей: 
- за счет средств субсидии в рамках муниципальной программы оказать поддержку не менее 5 субъектам малого и среднего предпринимательства;
- предусмотреть создание субъектами малого и среднего предпринимательства, которым была предоставлена названная поддержка, не менее 5 рабочих мест; 
- предусмотреть прирост среднесписочной численности работников (без внешних совместителей), занятых у субъектов малого и среднего предпринимательства, получивших государственную поддержку, на 5 процентов;
- предусмотреть увеличение оборота субъектов малого и среднего предпринимательства, получивших государственную поддержку, в постоянных ценах по отношению к показателю 2014 года на 2 процента.
Соглашением № 2Ф-О-М от 27 марта 2017 года (средства федерального бюджета) предусмотрено достижение следующих показателей: 
- за счет средств субсидии в рамках муниципальной программы оказать поддержку не менее 3 субъектам малого и среднего предпринимательства;
- предусмотреть создание субъектами малого и среднего предпринимательства, которым была предоставлена названная поддержка, не менее 3 рабочих мест; 
- предусмотреть прирост среднесписочной численности работников (без внешних совместителей), занятых у субъектов малого и среднего предпринимательства, получивших государственную поддержку, на 5 процентов;
- предусмотреть увеличение оборота субъектов малого и среднего предпринимательства, получивших государственную поддержку, в постоянных ценах по отношению к показателю 2014 года на 2 процента.
Мероприятие 1.1. Предоставление грантов начинающим субъектам малого предпринимательства на создание собственного дела в порядке поддержки франчайзинга
На реализацию данного мероприятия на 2017 год Муниципальной программой запланировано 1 000 000 рублей, в том числе 300 700 рублей - средства федерального бюджета, 669 300 рублей - средства областного бюджета Ленинградской области, 30 000 рублей - средства бюджета МО «Город Пикалево». Плановые показатели использования предоставленной Субсидии: 
количество получателей поддержки - 1 (за счет средств ФБ);
создание рабочих мест - 1. 
По итогам заседаний Конкурсной комиссии МО «Город Пикалево» от 03 мая 2017 года субсидия предоставлена ООО «МЕДИКАЛ ДИОГНОСТИКС» в размере 1 000 000 рублей на создание медицинского-диагностического центра под брендом лабораторной службы «Хеликс», планируется к созданию 2 рабочих места.
Мероприятие 1.2. Предоставление субсидий субъектам малого и среднего предпринимательства для возмещения части затрат, связанных с заключением договоров финансовой аренды (лизинга)
На реализацию данного мероприятия на 2017 год Муниципальной программой запланировано 6 109 493 рублей, в том числе 1 873 793 рублей - средства федерального бюджета, 4 170 700 рублей - средства областного бюджета Ленинградской области, 65 000 рублей - средства бюджета МО «Город Пикалево».
Плановые целевые показатели использования предоставленной Субсидии: 
количество получателей поддержки - 7 (2 - за счет средств ФБ, 5 - за счет средств ОБ);
7 (2 - за счет средств ФБ, 5 - за счет средств ОБ); 
увеличение оборота субъектов малого и среднего предпринимательства, получивших государственную поддержку, в постоянных ценах по отношению к показателю 2014 года на 2 процента.
30 июня и 24 ноября 2017 года состоялись заседания Конкурсной комиссий МО «Город Пикалево» по проведению конкурсного отбора по предоставлению субсидий субъектам малого и среднего предпринимательства. По итогам заседаний Конкурсной комиссии заключено 8 договоров на предоставление субсидий субъектам малого и среднего предпринимательства для возмещения части затрат, связанных с заключением договоров финансовой аренды (лизинга), из них: 6 договоров с юридическим лица в форме ООО и 2 – с индивидуальными предпринимателями; 5 договоров на возмещение затрат на уплату первого взноса (аванса) по договору лизинга и 3 договора на возмещение затрат на уплату части лизинговых платежей по договору лизинга. Планируется к организации 12 новых рабочих мест.
Основное мероприятие 2. Имущественная поддержка предпринимательства
На реализацию мероприятия «Имущественная поддержка предпринимательства» муниципальной программы «Развитие малого и среднего предпринимательства на территории муниципального образования «Город Пикалево» Бокситогорского района Ленинградской области (моногорода) на 2017-2019 годы», утвержденной постановлением администрации муниципального образования от 09 января 2017 года № 04 (далее - Программа), на 2017 год запланировано 2 020 000 рублей, в том числе 2 000 000 рублей - средства областного бюджета Ленинградской области, 20 000 рублей - средства бюджета муниципального образования.
Соглашением № 01-БИ/5.5 от 24 января 2017 года между комитетом по развитию малого, среднего бизнеса и потребительского рынка Ленинградской области и администрацией МО «Город Пикалево» предусмотрено предоставление субсидии из областного бюджета Ленинградской области бюджету муниципального образования для софинансирования расходных обязательств, возникающих в рамках реализации мероприятия «Имущественная поддержка предпринимательства» Программы для софинансирования текущей деятельности бизнес-инкубатора, которому в период 2010-2011 годов предоставлены средства федерального бюджета на создание бизнес-инкубатора. 
Планом мероприятий («дорожная карта») (приложение № 1 к Соглашению от 24 января 2017 года № 01-БИ/5.5) предусмотрено достижение следующих показателей: 
1. Количество резидентов бизнес-инкубатора, ед. - 26.
2. Количество рабочих мест, созданных резидентами бизнес-инкубатора - не менее 26 ед.
3. Количество оказанных образовательных услуг по курсу «Успешный предприниматель» - 3 ед.
4. Количество оказанных консультационных и информационных услуг, оказанных резидентам бизнес-инкубатора - не менее 42 услуги.
5. Организация и проведение обучающих семинаров для резидентов бизнес-инкубатора - 3 ед.
6. Выдано микрозаймов резидентам бизнес-инкубатора - 2 субъекта МСП.
Администрацией МО «Город Пикалево» с Управляющей организацией бизнес-инкубатором – некоммерческой организацией «Микрокредитная компания Фонд поддержки предпринимательства МО «Город Пикалево» заключен договор от 28 марта 2017 года № 013/17-Д.
Администрация МО «Город Пикалево» в соответствии с утверждённой сметой расходов и доходов текущей деятельности бизнес-инкубатора на 2017 год предоставила некоммерческой организации «Микрокредитная компания Фонд поддержки предпринимательства МО «Город Пикалево» финансовые средства в сумме 2 020 000 рублей, из них 20 000 рублей - за счет средств бюджета МО «Город Пикалево», 2 000 000 - счет средств областного бюджета Ленинградской области.
По итогам отчетного 2017 года целевые показатели по данному мероприятию достигнуты со следующими результатами:
1. Количество резидентов бизнес-инкубатора за 2017 год – 26 субъектов МСП, что составляет 100% планового показателя.
В 2017 году поступило восемь заявок на конкурс на право предоставления в аренду офисов Бизнес-инкубатора, проведено пять заседаний Конкурсных комиссий, по итогам которых заключены договоры аренды с шестью новыми резидентами Бизнес-инкубатора. Четыре резидента за отчетный период покинули стены бизнес-инкубатора в связи с завершением 3-х годичного срока бизнес-инкубирования и арендуют офисы за его пределами. 
2. Количество рабочих мест, сохраненных и созданных резидентами Бизнес-инкубатора, осуществляющих деятельность в различных сферах (полиграфическая деятельность, производство земельных и электромонтажных работ, швейное производство, консалтинг, туризм, спорт, развлекательная деятельность, социальные и бытовые услуги, дополнительное образование и прочие) за отчетный период составил 104 единицы. Плановый показатель по созданию рабочих мест перевыполнен в 4 раза.
3. Образовательные услуги по курсу «Успешный предприниматель» оказаны трем резидентам Бизнес-инкубатора, что составляет 100% от плана. 
4. Консультационные и информационные услуги оказаны резидентам Бизнес-инкубатора за отчетный период в количестве 170 единиц по различным вопросам, связанным с ведением предпринимательской деятельности (налогообложение, в т.ч. преимущества патентной системы; меры поддержки субъектов МСП в МО «Город Пикалево» и Ленинградской области, условия участия в конкурсах на предоставления субсидий в МО «Город Пикалево» и Ленинградской области; регистрация на портале Бизнес-навигатор; ведение расчетно-кассового учета; прием и увольнение работника и т.д.). Плановый показатель перевыполнен в 4,05 раза.
5. В некоммерческой организации «Микрокредитная компания Фонд поддержки предпринимательства МО «Город Пикалево» для предпринимателей муниципального образования, в том числе для резидентов Бизнес-инкубатора, проведено 5 обучающих мероприятий:
09.06.2017 семинар на тему «В защиту бизнеса»;
24.07.2017 семинар на тему «Финансовое планирование предприятий МСП и доступность финансовых ресурсов»;
28.08.2017 мастер-класс на тему «Эффективные модели бизнеса»;
20.09.2017 семинар-тренинг «Доступность закупок для малого бизнеса»;
26.10.2017 семинар на тему «Трудовое законодательство в малом бизнесе».
Плановый показатель перевыполнен в 1,7 раза.
6. Двум компаниям-резидентам Бизнес-инкубатора предоставлены микрозаймы на общую сумму 2050 тыс.руб., что составляет 100 % выполнения планируемого показателя:
ООО «Индустрия Чистоты» в размере 1600 тыс. руб. сроком на 3 года;
ООО «Транспортная строительная компания» в размере 450 тыс. рублей сроком на 1 год. 
Основное мероприятие 3. Информационная, консультационная поддержка субъектов малого и среднего предпринимательства 
На реализацию данного мероприятия на 2017 год Программой запланировано 70 тыс. рублей - средства бюджета МО «Город Пикалево».
Максимальная стоимость одного часа (60 минут) информационных, консультационных и образовательных услуг в сфере предпринимательской деятельности организаций муниципальной инфраструктуры поддержки предпринимательства на 2017 год определена распоряжением администрации от 15 мая 2017 года № 115 в размере 360 рублей.
На основании заседания Конкурсной комиссии муниципального образования «Город Пикалево» Бокситогорского района по проведению конкурсного отбора среди организаций инфраструктуры поддержки предпринимательства по предоставлению субсидий для возмещения затрат, связанных с проведением мероприятий по информационной и консультационной поддержке в сфере предпринимательской деятельности (Протокол от 15 декабря 2017 года) с некоммерческая организация «Микрокредитная компания Фонд поддержки предпринимательства МО «Город Пикалево» заключен договор от 20 декабря 2017 года № 31/17-Д на предоставление субсидии в целях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Целевой показатель результативности предоставления субсидии - количество оказанных информационных, консультационных и образовательных услуг в сфере предпринимательской деятельности (часов) за период 01.08.2017-31.11.2017 – 194,44 часов. Фактическое значение целевого показателя составило 198,75 часов. 
</t>
  </si>
  <si>
    <t xml:space="preserve">Программа реализуется в рамках мероприятий 2-х подпрограмм, сгруппированных по следующим направлениям:
 1. Создание условий для развития муниципальной службы и формирования высококвалифицированного кадрового состава в ОМСУ МО «Город Пикалево»;
 2. Формирование открытого информационного пространства на территории МО «Город Пикалево», удовлетворяющего требованиям реализации конституционных прав граждан на доступ к информации о деятельности ОМСУ и обеспечения гласности и открытости деятельности ОМСУ;
 Финансирование мероприятий Программы осуществляется за счет средств бюджета МО «Город Пикалево» в объемах, предусмотренных Программой и утвержденных решением Совета депутатов МО «Город Пикалево» № 79 от 15.12.2016 О бюджете муниципального образования «Город Пикалево» Бокситогорского района Ленинградской области на 2017 год и на плановый период 2018 и 2019 годов»
 За отчетный период мероприятия подпрограммы:
 1. «Развитие муниципальной службы и подготовка кадров органов местного самоуправления МО «Город Пикалево» на 2017-2019 годы» - использованы не полностью, фактические расходы за 2017 год составили 91,645 тыс.рублей из утвержденных 146,5 рублей.
Утвержденные ассигнования в размере 54,855 тыс.рублей по подпрограмме использованы не полностью:
- в связи с невозможностью в I квартале 2017 года заключения контрактов (договоров) на оказание услуг по обучению по причине отсутствия технической возможности по размещению план-графика закупок для обеспечения муниципальных нужд на 2017 год в системе ЕИС; 
- по причине получениея календарного плана оказания услуг по повышению квалификации лиц, замещающих должности муниципальной службы в органах местного самоуправления Ленинградской области, в СЗИУ – филиале РАНХиГС (приложение к государственному контракту от 10.04.2017) в конце апреля 2017 года и в связи с этим отсутствием возможности направления на обучение муниципальных служащих администрации в I квартале 2017 года;
- в связи с отменой обучения муниципального служащего администрации по программе: «Управление государственными и муниципальными закупками» в июне из-за увеличения в 2 раза стоимости проживания в гостинице в мае-июне 2017 года и соответственно отсутствием необходимых средств для оплаты проживания в гостинице во время прохождения курсов повышения квалификации в СЗИУ – филиале РАНХиГС;
- в связи с невостребованностью средств, запланированных на оплату за проживание.
 2. «Информирование населения о деятельности органов местного самоуправления МО «Город Пикалево» на 2017-2019 годы» - использованы не полностью, фактические расходы за 2017 год составили 806,59190 тыс.руб., из утвержденных 812,5 тыс.рублей.
 Утвержденные ассигнования в размере 5,90810 тыс.рублей по подпрограмме использованы не полностью в связи с неоказанием услуг по информационному обслуживанию в мае месяце отчетного года.
В целом можно отметить удовлетворительный уровень организации работы по информированию населения города, комплексное использование информационных каналов (газета, телевидение, официальный сайт МО «Город Пикалево»). 
Реализуя мероприятия подпрограммы удалось:
- привлечь общественный интерес к деятельности органов местного самоуправления (ОМСУ);
- повысить степень доверия граждан к органам МСУ за счет разъяснительной работы;
- осуществлять взаимодействие ОМСУ и средств массовой информации (СМИ) на основах социального партнерства;
- активизировать освещение социально значимых тем.
Между тем в дальнейшем актуальными остаются задачи по улучшению взаимодействия населения с ОМСУ и СМИ по вопросам местного значения, повышение открытости и гласности работы; установление обратной связи с населением; координация работы в определении приоритетных тем для освещения деятельности ОМСУ в СМИ; предоставление информации, справочных материалов по социальным и интересующим граждан вопросам.
</t>
  </si>
  <si>
    <t xml:space="preserve">Программа осуществляется путем реализации 2-х основных мероприятий: 
 1.Мероприятие 1 «Обеспечение повышения устойчивости функционирующей и доступной для всех слоев населения системы общественного транспорта»
В 2017 году в рамках данного основного  мероприятия осуществляются мероприятия по  оплате услуг по осуществлению пассажирских перевозок автомобильным транспортом общего пользования, по приобретению автобуса, для перевозки пассажиров по муниципальным маршрутам на территории МО «Город Пикалево».
 По итогам проведенного аукциона заключен с ООО «Яркий мир» Муниципальный контракт № 079/16-МК на оказание услуг по осуществлению перевозок пассажиров автомобильным транспортом общего пользования по муниципальным маршрутам регулярных перевозок по регулируемым тарифам на территории МО «Город Пикалево» в 2017 году
Произведена оплата по муниципальному контракту ООО «Яркий мир» за выполненные перевозки с 1 января по 30 ноября  2017 года в размере  3049,8 тыс.руб., оплачен счет за декабрь 2016 года в размере 450,2 тыс.рублей.
По итогам проведенного аукциона заключен Муниципальный контракт №0145300006916000028-0245316-01 от 8 ноября 2016 года на поставку пассажирского полунизкопольного автобуса на сумму 6786,0 тыс.руб. в 2016 году был произведен авансовый платеж в размере 2714,4 тыс.руб. автобус поставлен 25 января 2017 года. Произведен окончательный платеж в размере 4071, 6 тыс.руб.
Заключен контракт на изготовление маршрутных карт  от 23 марта 2017 года на сумму 2,85 тыс.руб. Произведена оплата  по факту поставки маршрутных карт в размере 2,85 тыс.руб.
 В рамках Мероприятия 2 «Развитие и сохранение сети автомобильных дорог общего пользования местного значения» за отчетный период реализовались следующие мероприятия: 
 Информация о заключенных МК Стоимость МК, тыс.руб Фактическое исполнение
тыс.руб. Перечень выполненных работ (услуг)
1 Муниципальный контракт № 082/16-МК от 26 декабря 2016 года 6711,734 6711,734
Срок выполнения работ с 1 января по 31 декабря 2017 года Зимнее содержание дорог: очистка тротуаров, дорог, автобусных павильонов и обочин от снега, распределение противогололёдных материалов, очистка от льда ИДН, расчистка дорог на кладбище от снега, удаление наката.
Ямочный ремонт дорог(912,47 м.кв.)
Планировка обочин (8,38км) и дорог в частном секторе (22933м.кв.)
Летнее содержание дорог (очистка дорог и тротуаров от песка, уборка мусора с дорог, очистка автобусных остановок)
Содержание дорожных знаков 700 шт. (очистка и ремонт 30 шт.)
2. Муниципальный контракт №067/16 – МК от 14 декабря 2016 года 235,550 235,550
Срок выполнения работ с 1 января по 31 декабря 2017 года Техническое обслуживание трех светофорных объектов
3. Муниципальный контракт № 002/17-МК от 31.01.2017 на оказание услуг по проверке сметной документации 12,000 12,000 Проверка сметной документации по ремонту дорог
4. Муниципальный контракт № 005/17-МК от 28.03.2017 на оказание услуг по проверке сметной документации 8,000 8,000 Проверка сметной документации по ремонту дорог
5. Муниципальный контракт №022/17-МК от 16мая 2017 года 79,706 79,706 Замена дорожных знаков
5.19.1(2) «Пешеходный переход» 4 шт.
Ул.Школьная (напротив дома №36), 2-й Театральный переулок (напротив дома №25 ул.Школьная)
6. Муниципальный контракт №032/17-МК от 05 июня 2017 года 98,417 98,417 Замена дорожных знаков 5.19.1(2) «Пешеходный переход» 8 шт. Перекресток ул.Советская-ул.Школьная-ул.Больничная
7. Муниципальный контракт на выполнение работ по разметке автомобильных дорог №0145300006917000003-0245316-МК  от 28 июня2017 1388,383 1388,383 Выполнены работы по дорожной разметке ул.Советская, ул.Металлургов, Спрямленное шоссе, ул.Вокзальная, ул.Новомагистральная, ул.Спортивная. ул.Заводская, ул.Речная (осевая разметка спец. краской,пеш.переходы),
Разметка термопластиком  пешеходных переходов (Ленинградское шоссе напротив ЗАО «Пикалевский цемент», ул.Советская (МБОУ ДОД «БЦДОД, МБОУ «СОШ №3», МУК ДК), ул. Школьная (МБОУ «СОШ» №4, МБОУ «СОШ №1»), ул.Заводская (МБОУ «СОШ №2»), ул. Вокзальная (МБОУ «СОШ №4»)
8. Муниципальный контракт №0145300006917000006-0245316-01 от 07 июля 2017 года 8301,68021 (6226,14914-ЛО,
2075,531-МБ) 8301,68021 (6226,14914-ЛО,
2075,531-МБ) Выполнены работы по ремонту дорог общего пользования местного значения:
Ул. Новогузеевская -4385 кв.м.,
Участок Ленинградского шоссе (от ул. Полевая до +0,930)
9. Муниципальный контракт № 038/17-МК от 07 июля 2017 года 84,032 84,032 Выполнены работы по экспертизе выполненных работ по ремонту дорог общего пользования местного значения (отбор кернов, определение физико-механических показателей, измерительные работы)  получено положительное заключение
10. Муниципальный контракт
№039-МК от 01 августа 2017 года 89,313 89,313 Выполнены работы по установке дорожных знаков
5.19.1. (2) Пешеходный переход 6 шт. ул.Горняков-2 ед., ул.Металлургов (в районе заправки)-4 ед.;
1.23. «Дети» ул.школьная в районе МБОУ «СОШ №4» -2 ед.,
Ул.Совтеская -5 ед. (в районе МБОУ «СОШ №3)
12. Муниципальный контракт №0145300006917000018-0245316-01 от 28 августа 2017 года 756,112
567,084-ЛО,
189,028-МБ 756,112
567,084-ЛО,
189,028-МБ Выполнены работы по ремонту участка Ленинградского шоссе (+0828 до +0,930)
</t>
  </si>
  <si>
    <t xml:space="preserve">
Программа осуществляется путем реализации мероприятий 3 - х подпрограмм:
1 - «Жилье для молодежи»
2 - «Переселение граждан из аварийного жилищного фонда» 
3- «Капитальный ремонт общего имущества многоквартирных домов»
Всего по программе в 2017 году запланировано 22969,25651 тыс.руб., 
федеральный – 119,929 тыс.руб.; 
областной -  9951,29815 тыс.руб.; 
местный – 12898,02936 тыс.руб., в том числе средства бюджета БМР 4701,17616 тыс.руб.)
 По подпрограмме «Жилье для молодежи» предоставлена социальная выплата 1 семье на приобретение жилья в рамках подпрограммы «Обеспечение жильем молодых семей» федеральной целевой программы «Жилище»;
По подпрограмме «Переселение граждан из аварийного жилищного фонда» -  За выполненные этапы работ  по МК № 0145300006915000021-0245316-01 на приобретение жилых помещений путем участия в долевом строительстве многоквартирного дома для переселения граждан из аварийных жилых домов: ул. Заводская, д.2, Уч. переулок, д.2, ул. Молодежная, д.10, ул. Молодежная, д.14 
За 12 месяцев 2017 оплачено  - 18321,7399 тыс. руб., в том числе из средств областного бюджета 8729,73715 тыс. руб., местного бюджета 9592,00275 тыс. руб.
- Снос расселенных домов перенесен в связи с нехваткой средств в бюджет на 1 полугодие 2018 года.
  По подпрограмме «Капитальный ремонт общего имущества многоквартирных домов»:
 -средства в Фонд капитального ремонта запланированные к перечислению за 12 месяцев 2017 года в сумме 2809,51690 тыс. руб. перечислены (план на 12 месяцев 3000,000 тыс. руб.). Средства перечисляются в полном объеме, уменьшение фактически перечисленной суммы объясняется приватизацией жилищного фонда.
-Выполнение проекта усиления строительных конструкций жилого дома выполнено в 4 квартале 2017 года.</t>
  </si>
  <si>
    <t xml:space="preserve">Программа разработана с учётом приоритетов государственной (муниципальной) политики и направлена на создание комфортных условий жизнедеятельности на части территории МО «Город Пикалево», обеспечение развития транспортного комплекса с повышением уровня ее безопасности, доступности и качества услуг, в том числе для граждан, проживающих в частном секторе МО «Город Пикалево».
 Реализуется в рамках 2-х основных мероприятий программы по следующим направлениям:
Основное мероприятие 1. Обеспечение создания правовых и экономических условий для развития реализации проектов местных инициатив в МО «Город Пикалево»;
Основное мероприятие 2. Обеспечение сохранности автомобильных дорог общего пользования местного значения.
 За отчетный период программы проведено:
1. Два заседания членов Общественного совета, на которых рассматривались вопросы, предусматривающие реализацию организационных мероприятий программы;
 2. Ремонт автомобильных дорог общего пользования местного значения на территории частного сектора МО «Город Пикалево», в том числе: грунтовой дороги за зданием почты  Ж.З.«Станция Пикалево», участка дороги к железнодорожному залу ожидания (от отремонтированного участка дороги к ж/д залу ожидания) Ж.З.«Станция Пикалево», съездов с ул.Поселковой в Садовый переулок, грунтовой дороги Тихий переулок, участок дороги ул.Гузеевская, грунтовой дороги ул.Зеленая, участка дороги ул.Новомагистральная (от ул.Новогузеевская до ул.Гузеевская), грунтовой дороги ул.Огородная Ж.З.«Обрино».
 Утверждены были ассигнования в сумме 3808179,00 рублей в том числе областной бюджет - 3 160 500,00 рублей, местный бюджет - 494 945,00 рублей, внебюджетные источники - 52 734,00 рублей. Экономия финансовых средств, полученных в результате проведения конкурсных процедур, подлежащих возврату в областной бюджет, составила 1 761,59 рублей.
 Реализация мероприятий программы направлена на комплексный подход к решению задач по улучшению благоустройства территории частного сектора МО «Город Пикалево» за счет привлечения средств областного и местного бюджетов, средств физических и юридических лиц, а также повышение эффективности бюджетных расходов за счет вовлечения жителей через своих представителей членов Общественного совета МО «Город Пикалево» в процессы принятия решений на местном уровне и усиления общественного контроля за действиями ОМСУ МО «Город Пикалево».
</t>
  </si>
  <si>
    <t>за 2017 год</t>
  </si>
  <si>
    <t>1440,6/79,2</t>
  </si>
  <si>
    <t>1396,3/50,7</t>
  </si>
  <si>
    <t>1287,5 (70,8)</t>
  </si>
  <si>
    <t>2486,1 (66,5)</t>
  </si>
  <si>
    <t>111,9/111,9</t>
  </si>
  <si>
    <t>56,2/76,2</t>
  </si>
  <si>
    <t>Всего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</si>
</sst>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8" x14ac:knownFonts="1">
    <font>
      <sz val="10"/>
      <name val="Arial Cyr"/>
      <charset val="204"/>
    </font>
    <font>
      <sz val="10"/>
      <name val="Times New Roman CYR"/>
      <family val="1"/>
      <charset val="204"/>
    </font>
    <font>
      <b/>
      <sz val="12"/>
      <name val="Times New Roman CYR"/>
      <family val="1"/>
      <charset val="204"/>
    </font>
    <font>
      <sz val="10"/>
      <color indexed="8"/>
      <name val="MS Sans Serif"/>
      <family val="2"/>
      <charset val="204"/>
    </font>
    <font>
      <sz val="10"/>
      <color indexed="8"/>
      <name val="Times New Roman CYR"/>
      <family val="1"/>
      <charset val="204"/>
    </font>
    <font>
      <vertAlign val="superscript"/>
      <sz val="10"/>
      <name val="Times New Roman CYR"/>
      <family val="1"/>
      <charset val="204"/>
    </font>
    <font>
      <sz val="10"/>
      <color indexed="8"/>
      <name val="Times New Roman CE"/>
      <family val="1"/>
      <charset val="238"/>
    </font>
    <font>
      <sz val="10"/>
      <name val="Times New Roman CYR"/>
      <charset val="204"/>
    </font>
    <font>
      <sz val="10"/>
      <color indexed="8"/>
      <name val="Times New Roman"/>
      <family val="1"/>
      <charset val="204"/>
    </font>
    <font>
      <i/>
      <sz val="10"/>
      <name val="Times New Roman CYR"/>
      <charset val="204"/>
    </font>
    <font>
      <b/>
      <i/>
      <u/>
      <sz val="12"/>
      <name val="Times New Roman CYR"/>
      <charset val="204"/>
    </font>
    <font>
      <sz val="10"/>
      <name val="Times New Roman"/>
      <family val="1"/>
      <charset val="204"/>
    </font>
    <font>
      <sz val="12"/>
      <name val="Times New Roman"/>
      <family val="1"/>
      <charset val="204"/>
    </font>
    <font>
      <sz val="9"/>
      <name val="Times New Roman CYR"/>
      <family val="1"/>
      <charset val="204"/>
    </font>
    <font>
      <sz val="11"/>
      <color indexed="62"/>
      <name val="Calibri"/>
      <family val="2"/>
      <charset val="204"/>
    </font>
    <font>
      <b/>
      <sz val="10"/>
      <name val="Times New Roman CYR"/>
      <family val="1"/>
      <charset val="204"/>
    </font>
    <font>
      <i/>
      <sz val="10"/>
      <name val="Times New Roman CYR"/>
      <family val="1"/>
      <charset val="204"/>
    </font>
    <font>
      <sz val="10"/>
      <name val="Times New Roman"/>
      <family val="1"/>
    </font>
    <font>
      <b/>
      <i/>
      <u/>
      <sz val="12"/>
      <color indexed="8"/>
      <name val="Times New Roman CYR"/>
      <family val="1"/>
      <charset val="204"/>
    </font>
    <font>
      <b/>
      <i/>
      <sz val="10"/>
      <name val="Times New Roman CYR"/>
      <family val="1"/>
      <charset val="204"/>
    </font>
    <font>
      <b/>
      <sz val="12"/>
      <color indexed="8"/>
      <name val="Times New Roman CYR"/>
      <family val="1"/>
      <charset val="204"/>
    </font>
    <font>
      <sz val="8"/>
      <name val="Times New Roman CYR"/>
      <family val="1"/>
      <charset val="204"/>
    </font>
    <font>
      <b/>
      <sz val="9"/>
      <color indexed="8"/>
      <name val="Times New Roman CYR"/>
      <family val="1"/>
      <charset val="204"/>
    </font>
    <font>
      <sz val="9"/>
      <name val="Times New Roman"/>
      <family val="1"/>
      <charset val="204"/>
    </font>
    <font>
      <b/>
      <sz val="10"/>
      <color indexed="8"/>
      <name val="Times New Roman CYR"/>
      <family val="1"/>
      <charset val="204"/>
    </font>
    <font>
      <b/>
      <sz val="10"/>
      <name val="Times New Roman"/>
      <family val="1"/>
      <charset val="204"/>
    </font>
    <font>
      <b/>
      <sz val="10"/>
      <name val="Times New Roman CYR"/>
      <charset val="204"/>
    </font>
    <font>
      <b/>
      <sz val="12"/>
      <name val="Times New Roman CYR"/>
      <charset val="204"/>
    </font>
    <font>
      <b/>
      <sz val="14"/>
      <name val="Times New Roman CYR"/>
      <charset val="204"/>
    </font>
    <font>
      <b/>
      <sz val="10"/>
      <name val="Arial Cyr"/>
      <charset val="204"/>
    </font>
    <font>
      <b/>
      <sz val="10"/>
      <color indexed="8"/>
      <name val="Times New Roman"/>
      <family val="1"/>
      <charset val="204"/>
    </font>
    <font>
      <sz val="10"/>
      <color theme="0"/>
      <name val="Times New Roman CYR"/>
      <family val="1"/>
      <charset val="204"/>
    </font>
    <font>
      <b/>
      <sz val="12"/>
      <color rgb="FF000000"/>
      <name val="Times New Roman"/>
      <family val="1"/>
      <charset val="204"/>
    </font>
    <font>
      <sz val="10"/>
      <color rgb="FFFF0000"/>
      <name val="Times New Roman CYR"/>
      <family val="1"/>
      <charset val="204"/>
    </font>
    <font>
      <sz val="12"/>
      <color rgb="FF000000"/>
      <name val="Times New Roman"/>
      <family val="1"/>
      <charset val="204"/>
    </font>
    <font>
      <sz val="10"/>
      <color rgb="FF000000"/>
      <name val="Times New Roman"/>
      <family val="1"/>
      <charset val="204"/>
    </font>
    <font>
      <b/>
      <sz val="10"/>
      <color theme="0"/>
      <name val="Times New Roman CYR"/>
      <family val="1"/>
      <charset val="204"/>
    </font>
    <font>
      <sz val="10"/>
      <color theme="1"/>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0" borderId="0"/>
    <xf numFmtId="0" fontId="3" fillId="0" borderId="0"/>
    <xf numFmtId="0" fontId="3" fillId="0" borderId="0"/>
  </cellStyleXfs>
  <cellXfs count="18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Border="1" applyAlignment="1">
      <alignment horizontal="center" vertical="center"/>
    </xf>
    <xf numFmtId="0" fontId="31" fillId="0" borderId="0" xfId="0" applyFont="1"/>
    <xf numFmtId="3" fontId="1" fillId="2" borderId="1" xfId="0" applyNumberFormat="1" applyFont="1" applyFill="1" applyBorder="1"/>
    <xf numFmtId="3" fontId="1" fillId="2" borderId="1" xfId="0" applyNumberFormat="1" applyFont="1" applyFill="1" applyBorder="1" applyAlignment="1">
      <alignment horizontal="right"/>
    </xf>
    <xf numFmtId="165" fontId="1" fillId="2" borderId="1" xfId="0" applyNumberFormat="1" applyFont="1" applyFill="1" applyBorder="1"/>
    <xf numFmtId="4" fontId="1" fillId="2" borderId="1" xfId="0" applyNumberFormat="1" applyFont="1" applyFill="1" applyBorder="1"/>
    <xf numFmtId="0" fontId="1" fillId="2" borderId="1" xfId="0" applyFont="1" applyFill="1" applyBorder="1"/>
    <xf numFmtId="0" fontId="1" fillId="2" borderId="1" xfId="0" applyFont="1" applyFill="1" applyBorder="1" applyAlignment="1">
      <alignment horizontal="right"/>
    </xf>
    <xf numFmtId="0" fontId="1" fillId="2" borderId="1" xfId="0" applyFont="1" applyFill="1" applyBorder="1" applyAlignment="1">
      <alignment wrapText="1"/>
    </xf>
    <xf numFmtId="0" fontId="9" fillId="2" borderId="1" xfId="0" applyFont="1" applyFill="1" applyBorder="1" applyAlignment="1">
      <alignment wrapText="1"/>
    </xf>
    <xf numFmtId="165" fontId="1" fillId="2" borderId="1" xfId="0" applyNumberFormat="1" applyFont="1" applyFill="1" applyBorder="1" applyAlignment="1">
      <alignment horizontal="right"/>
    </xf>
    <xf numFmtId="165" fontId="1" fillId="2" borderId="3" xfId="0" applyNumberFormat="1" applyFont="1" applyFill="1" applyBorder="1"/>
    <xf numFmtId="164" fontId="1" fillId="2" borderId="1" xfId="0" applyNumberFormat="1" applyFont="1" applyFill="1" applyBorder="1" applyAlignment="1">
      <alignment horizontal="right"/>
    </xf>
    <xf numFmtId="164" fontId="1" fillId="2" borderId="1" xfId="0" applyNumberFormat="1" applyFont="1" applyFill="1" applyBorder="1"/>
    <xf numFmtId="0" fontId="1" fillId="2" borderId="1" xfId="0" applyFont="1" applyFill="1" applyBorder="1" applyAlignment="1">
      <alignment horizontal="left" vertical="center" wrapText="1"/>
    </xf>
    <xf numFmtId="4" fontId="25" fillId="2" borderId="0" xfId="0" applyNumberFormat="1" applyFont="1" applyFill="1"/>
    <xf numFmtId="165" fontId="26" fillId="2" borderId="1" xfId="0" applyNumberFormat="1" applyFont="1" applyFill="1" applyBorder="1"/>
    <xf numFmtId="0" fontId="33" fillId="0" borderId="0" xfId="0" applyFont="1"/>
    <xf numFmtId="164" fontId="31" fillId="0" borderId="0" xfId="0" applyNumberFormat="1" applyFont="1"/>
    <xf numFmtId="0" fontId="1" fillId="0" borderId="1" xfId="0" applyFont="1" applyBorder="1"/>
    <xf numFmtId="3" fontId="23" fillId="2" borderId="1" xfId="0" applyNumberFormat="1" applyFont="1" applyFill="1" applyBorder="1" applyAlignment="1">
      <alignment horizontal="right" wrapText="1"/>
    </xf>
    <xf numFmtId="3" fontId="23" fillId="2" borderId="1" xfId="0" applyNumberFormat="1" applyFont="1" applyFill="1" applyBorder="1" applyAlignment="1">
      <alignment wrapText="1"/>
    </xf>
    <xf numFmtId="0" fontId="31" fillId="3" borderId="0" xfId="0" applyFont="1" applyFill="1"/>
    <xf numFmtId="0" fontId="1" fillId="3" borderId="1" xfId="0" applyFont="1" applyFill="1" applyBorder="1"/>
    <xf numFmtId="0" fontId="1" fillId="3" borderId="1" xfId="0" applyFont="1" applyFill="1" applyBorder="1" applyAlignment="1">
      <alignment horizontal="right"/>
    </xf>
    <xf numFmtId="0" fontId="36" fillId="0" borderId="0" xfId="0" applyFont="1"/>
    <xf numFmtId="0" fontId="31" fillId="0" borderId="0" xfId="0" applyFont="1" applyAlignment="1"/>
    <xf numFmtId="0" fontId="31" fillId="2" borderId="0" xfId="0" applyFont="1" applyFill="1"/>
    <xf numFmtId="0" fontId="1" fillId="2" borderId="0" xfId="0" applyFont="1" applyFill="1"/>
    <xf numFmtId="0" fontId="18" fillId="2" borderId="0" xfId="0" applyFont="1" applyFill="1" applyAlignment="1">
      <alignment horizontal="right" vertical="top"/>
    </xf>
    <xf numFmtId="0" fontId="19" fillId="2" borderId="0" xfId="0" applyFont="1" applyFill="1"/>
    <xf numFmtId="0" fontId="22" fillId="2" borderId="4" xfId="0" applyFont="1" applyFill="1" applyBorder="1" applyAlignment="1">
      <alignment horizontal="center" vertical="center" wrapText="1"/>
    </xf>
    <xf numFmtId="0" fontId="15" fillId="2" borderId="3" xfId="0" applyFont="1" applyFill="1" applyBorder="1" applyAlignment="1">
      <alignment horizontal="center" vertical="center"/>
    </xf>
    <xf numFmtId="0" fontId="4" fillId="2" borderId="7" xfId="0" applyFont="1" applyFill="1" applyBorder="1" applyAlignment="1">
      <alignment horizontal="left" vertical="center" wrapText="1"/>
    </xf>
    <xf numFmtId="0" fontId="1" fillId="2" borderId="6" xfId="0" applyFont="1" applyFill="1" applyBorder="1" applyAlignment="1">
      <alignment vertical="top" wrapText="1"/>
    </xf>
    <xf numFmtId="0" fontId="15"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8" fillId="2" borderId="7" xfId="0" applyNumberFormat="1" applyFont="1" applyFill="1" applyBorder="1" applyAlignment="1">
      <alignment horizontal="left" vertical="center" wrapText="1"/>
    </xf>
    <xf numFmtId="0" fontId="4" fillId="2" borderId="1" xfId="0" applyFont="1" applyFill="1" applyBorder="1" applyAlignment="1">
      <alignment vertical="center" wrapText="1"/>
    </xf>
    <xf numFmtId="0" fontId="8" fillId="2" borderId="6" xfId="0" applyFont="1" applyFill="1" applyBorder="1" applyAlignment="1">
      <alignment vertical="top" wrapText="1"/>
    </xf>
    <xf numFmtId="0" fontId="4" fillId="2" borderId="7" xfId="0" applyFont="1" applyFill="1" applyBorder="1" applyAlignment="1">
      <alignment vertical="center" wrapText="1"/>
    </xf>
    <xf numFmtId="0" fontId="1" fillId="0" borderId="0" xfId="0" applyFont="1" applyAlignment="1">
      <alignment horizontal="center"/>
    </xf>
    <xf numFmtId="0" fontId="15" fillId="0" borderId="0" xfId="0" applyFont="1" applyFill="1"/>
    <xf numFmtId="0" fontId="1" fillId="0" borderId="0" xfId="0" applyFont="1" applyFill="1"/>
    <xf numFmtId="0" fontId="1" fillId="0" borderId="1" xfId="0"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left" vertical="center" wrapText="1"/>
    </xf>
    <xf numFmtId="3" fontId="1" fillId="0" borderId="1" xfId="0" applyNumberFormat="1" applyFont="1" applyFill="1" applyBorder="1"/>
    <xf numFmtId="164" fontId="1" fillId="0" borderId="1" xfId="0" applyNumberFormat="1" applyFont="1" applyFill="1" applyBorder="1"/>
    <xf numFmtId="164" fontId="1" fillId="0" borderId="1" xfId="0" applyNumberFormat="1" applyFont="1" applyFill="1" applyBorder="1" applyAlignment="1">
      <alignment horizontal="right" vertical="center" wrapText="1"/>
    </xf>
    <xf numFmtId="165" fontId="1" fillId="2" borderId="8" xfId="0" applyNumberFormat="1" applyFont="1" applyFill="1" applyBorder="1"/>
    <xf numFmtId="165" fontId="25" fillId="2" borderId="1" xfId="0" applyNumberFormat="1" applyFont="1" applyFill="1" applyBorder="1" applyAlignment="1">
      <alignment horizontal="right" vertical="top"/>
    </xf>
    <xf numFmtId="165" fontId="34" fillId="2" borderId="0" xfId="0" applyNumberFormat="1" applyFont="1" applyFill="1" applyAlignment="1">
      <alignment horizontal="center" vertical="center"/>
    </xf>
    <xf numFmtId="165" fontId="34" fillId="2" borderId="3" xfId="0" applyNumberFormat="1" applyFont="1" applyFill="1" applyBorder="1" applyAlignment="1">
      <alignment horizontal="center" vertical="center"/>
    </xf>
    <xf numFmtId="165" fontId="34" fillId="2" borderId="1"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165" fontId="34"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65" fontId="12" fillId="2" borderId="8" xfId="0" applyNumberFormat="1" applyFont="1" applyFill="1" applyBorder="1" applyAlignment="1">
      <alignment horizontal="center" vertical="center" wrapText="1"/>
    </xf>
    <xf numFmtId="0" fontId="4" fillId="2" borderId="24" xfId="0" applyFont="1" applyFill="1" applyBorder="1" applyAlignment="1">
      <alignment vertical="center" wrapText="1"/>
    </xf>
    <xf numFmtId="165" fontId="12" fillId="2" borderId="8" xfId="0" applyNumberFormat="1"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xf numFmtId="0" fontId="4" fillId="2" borderId="8" xfId="0" applyFont="1" applyFill="1" applyBorder="1" applyAlignment="1">
      <alignment vertical="center" wrapText="1"/>
    </xf>
    <xf numFmtId="0" fontId="1" fillId="2" borderId="4" xfId="0" applyFont="1" applyFill="1" applyBorder="1" applyAlignment="1">
      <alignment horizontal="right"/>
    </xf>
    <xf numFmtId="0" fontId="1" fillId="2" borderId="6" xfId="0" applyFont="1" applyFill="1" applyBorder="1" applyAlignment="1">
      <alignment horizontal="left" vertical="top" wrapText="1"/>
    </xf>
    <xf numFmtId="0" fontId="37" fillId="0" borderId="1" xfId="0" applyFont="1" applyFill="1" applyBorder="1" applyAlignment="1">
      <alignment wrapText="1"/>
    </xf>
    <xf numFmtId="0" fontId="1" fillId="2" borderId="29" xfId="0" applyFont="1" applyFill="1" applyBorder="1" applyAlignment="1">
      <alignment horizontal="left" wrapText="1"/>
    </xf>
    <xf numFmtId="0" fontId="35" fillId="0" borderId="7" xfId="0" applyFont="1" applyFill="1" applyBorder="1" applyAlignment="1">
      <alignment vertical="center" wrapText="1"/>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35" fillId="0" borderId="0" xfId="0" applyFont="1" applyFill="1" applyAlignment="1">
      <alignment horizontal="center" vertical="center" wrapText="1"/>
    </xf>
    <xf numFmtId="0" fontId="11"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4" fontId="32" fillId="2" borderId="4"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right"/>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165" fontId="1" fillId="0" borderId="1" xfId="0" applyNumberFormat="1" applyFont="1" applyFill="1" applyBorder="1"/>
    <xf numFmtId="0" fontId="1" fillId="0" borderId="1" xfId="0" applyFont="1" applyFill="1" applyBorder="1" applyAlignment="1">
      <alignment wrapText="1"/>
    </xf>
    <xf numFmtId="3" fontId="1" fillId="0" borderId="1" xfId="0" applyNumberFormat="1" applyFont="1" applyFill="1" applyBorder="1" applyAlignment="1">
      <alignment horizontal="right"/>
    </xf>
    <xf numFmtId="16" fontId="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65" fontId="1" fillId="0" borderId="1" xfId="0" applyNumberFormat="1" applyFont="1" applyFill="1" applyBorder="1" applyAlignment="1">
      <alignment horizontal="right"/>
    </xf>
    <xf numFmtId="0" fontId="4" fillId="0" borderId="1" xfId="1" applyFont="1" applyFill="1" applyBorder="1" applyAlignment="1" applyProtection="1">
      <alignment horizontal="left" vertical="center" wrapText="1"/>
    </xf>
    <xf numFmtId="1" fontId="1" fillId="0" borderId="1" xfId="0" applyNumberFormat="1" applyFont="1" applyFill="1" applyBorder="1" applyAlignment="1">
      <alignment horizontal="right"/>
    </xf>
    <xf numFmtId="164" fontId="1" fillId="0" borderId="1" xfId="0" applyNumberFormat="1" applyFont="1" applyFill="1" applyBorder="1" applyAlignment="1">
      <alignment horizontal="right"/>
    </xf>
    <xf numFmtId="1" fontId="1" fillId="0" borderId="1" xfId="0" applyNumberFormat="1" applyFont="1" applyFill="1" applyBorder="1"/>
    <xf numFmtId="49" fontId="4" fillId="0" borderId="1" xfId="1" applyNumberFormat="1" applyFont="1" applyFill="1" applyBorder="1" applyAlignment="1" applyProtection="1">
      <alignment horizontal="left" vertical="center" wrapText="1"/>
    </xf>
    <xf numFmtId="4" fontId="1" fillId="0" borderId="1" xfId="0" applyNumberFormat="1" applyFont="1" applyFill="1" applyBorder="1"/>
    <xf numFmtId="3" fontId="23" fillId="0" borderId="1" xfId="0" applyNumberFormat="1" applyFont="1" applyFill="1" applyBorder="1" applyAlignment="1">
      <alignment horizontal="right" wrapText="1"/>
    </xf>
    <xf numFmtId="3" fontId="23" fillId="0" borderId="1" xfId="0" applyNumberFormat="1" applyFont="1" applyFill="1" applyBorder="1" applyAlignment="1">
      <alignment wrapText="1"/>
    </xf>
    <xf numFmtId="0" fontId="1" fillId="0" borderId="1" xfId="0" applyFont="1" applyFill="1" applyBorder="1" applyAlignment="1">
      <alignment horizontal="center" vertical="top"/>
    </xf>
    <xf numFmtId="0" fontId="8" fillId="0" borderId="1" xfId="0" applyFont="1" applyFill="1" applyBorder="1"/>
    <xf numFmtId="0" fontId="8" fillId="0" borderId="1" xfId="0" applyFont="1" applyFill="1" applyBorder="1" applyAlignment="1">
      <alignment horizontal="center"/>
    </xf>
    <xf numFmtId="0" fontId="8" fillId="0" borderId="1" xfId="0" applyFont="1" applyFill="1" applyBorder="1" applyAlignment="1">
      <alignment wrapText="1"/>
    </xf>
    <xf numFmtId="0" fontId="8" fillId="0" borderId="8" xfId="0" applyFont="1" applyFill="1" applyBorder="1"/>
    <xf numFmtId="0" fontId="8" fillId="0" borderId="8" xfId="0" applyFont="1" applyFill="1" applyBorder="1" applyAlignment="1">
      <alignment horizontal="center"/>
    </xf>
    <xf numFmtId="3" fontId="1" fillId="0" borderId="8" xfId="0" applyNumberFormat="1" applyFont="1" applyFill="1" applyBorder="1" applyAlignment="1">
      <alignment horizontal="right"/>
    </xf>
    <xf numFmtId="165" fontId="1" fillId="0" borderId="8" xfId="0" applyNumberFormat="1" applyFont="1" applyFill="1" applyBorder="1" applyAlignment="1">
      <alignment horizontal="right"/>
    </xf>
    <xf numFmtId="0" fontId="1" fillId="0" borderId="1" xfId="0" applyFont="1" applyFill="1" applyBorder="1" applyAlignment="1">
      <alignment vertical="center"/>
    </xf>
    <xf numFmtId="0" fontId="1" fillId="0" borderId="1" xfId="0" applyFont="1" applyFill="1" applyBorder="1" applyAlignment="1">
      <alignment horizontal="right"/>
    </xf>
    <xf numFmtId="0" fontId="9" fillId="0" borderId="1" xfId="0" applyFont="1" applyFill="1" applyBorder="1" applyAlignment="1">
      <alignment wrapText="1"/>
    </xf>
    <xf numFmtId="3" fontId="1" fillId="0" borderId="1" xfId="0" applyNumberFormat="1" applyFont="1" applyFill="1" applyBorder="1" applyAlignment="1"/>
    <xf numFmtId="0" fontId="15" fillId="0" borderId="1" xfId="0" applyFont="1" applyFill="1" applyBorder="1" applyAlignment="1">
      <alignment wrapText="1"/>
    </xf>
    <xf numFmtId="165" fontId="25" fillId="0" borderId="0" xfId="0" applyNumberFormat="1" applyFont="1" applyFill="1"/>
    <xf numFmtId="164" fontId="15" fillId="0" borderId="1" xfId="0" applyNumberFormat="1" applyFont="1" applyFill="1" applyBorder="1" applyAlignment="1">
      <alignment horizontal="right"/>
    </xf>
    <xf numFmtId="165" fontId="26" fillId="0" borderId="1" xfId="0" applyNumberFormat="1" applyFont="1" applyFill="1" applyBorder="1"/>
    <xf numFmtId="164" fontId="26" fillId="0" borderId="1" xfId="0" applyNumberFormat="1" applyFont="1" applyFill="1" applyBorder="1"/>
    <xf numFmtId="0" fontId="8" fillId="0" borderId="1" xfId="3" applyFont="1" applyFill="1" applyBorder="1" applyAlignment="1" applyProtection="1">
      <alignment wrapText="1"/>
    </xf>
    <xf numFmtId="0" fontId="8" fillId="0" borderId="1" xfId="2" applyFont="1" applyFill="1" applyBorder="1" applyAlignment="1" applyProtection="1">
      <alignment wrapText="1"/>
    </xf>
    <xf numFmtId="0" fontId="30" fillId="0" borderId="1" xfId="3" applyFont="1" applyFill="1" applyBorder="1" applyAlignment="1" applyProtection="1">
      <alignment wrapText="1"/>
    </xf>
    <xf numFmtId="0" fontId="15" fillId="0" borderId="1" xfId="0" applyFont="1" applyFill="1" applyBorder="1" applyAlignment="1">
      <alignment horizontal="center" vertical="center" wrapText="1"/>
    </xf>
    <xf numFmtId="165" fontId="15" fillId="0" borderId="8" xfId="0" applyNumberFormat="1" applyFont="1" applyFill="1" applyBorder="1"/>
    <xf numFmtId="0" fontId="15" fillId="0" borderId="1" xfId="0" applyFont="1" applyFill="1" applyBorder="1"/>
    <xf numFmtId="0" fontId="1" fillId="0" borderId="2" xfId="0" applyFont="1" applyFill="1" applyBorder="1" applyAlignment="1">
      <alignment horizontal="center" vertical="center" wrapText="1"/>
    </xf>
    <xf numFmtId="165" fontId="25" fillId="0" borderId="1" xfId="0" applyNumberFormat="1" applyFont="1" applyFill="1" applyBorder="1" applyAlignment="1">
      <alignment horizontal="right"/>
    </xf>
    <xf numFmtId="164" fontId="7" fillId="0" borderId="1" xfId="0" applyNumberFormat="1" applyFont="1" applyFill="1" applyBorder="1" applyAlignment="1">
      <alignment horizontal="right"/>
    </xf>
    <xf numFmtId="165" fontId="1" fillId="0" borderId="3" xfId="0" applyNumberFormat="1" applyFont="1" applyFill="1" applyBorder="1"/>
    <xf numFmtId="0" fontId="6" fillId="0" borderId="1" xfId="3" applyFont="1" applyFill="1" applyBorder="1" applyAlignment="1" applyProtection="1">
      <alignment horizontal="left" wrapText="1"/>
    </xf>
    <xf numFmtId="0" fontId="6" fillId="0" borderId="1" xfId="3" applyFont="1" applyFill="1" applyBorder="1" applyAlignment="1" applyProtection="1">
      <alignment wrapText="1"/>
    </xf>
    <xf numFmtId="0" fontId="6" fillId="0" borderId="1" xfId="3" applyFont="1" applyFill="1" applyBorder="1" applyAlignment="1" applyProtection="1">
      <alignment horizontal="left" vertical="center" wrapText="1"/>
    </xf>
    <xf numFmtId="0" fontId="15" fillId="0" borderId="1" xfId="0" applyFont="1" applyFill="1" applyBorder="1" applyAlignment="1">
      <alignment horizontal="center" vertical="top"/>
    </xf>
    <xf numFmtId="0" fontId="17" fillId="0" borderId="1" xfId="0" applyFont="1" applyFill="1" applyBorder="1" applyAlignment="1">
      <alignment horizontal="left" vertical="top" wrapText="1"/>
    </xf>
    <xf numFmtId="0" fontId="10" fillId="0" borderId="0" xfId="0" applyFont="1" applyFill="1" applyAlignment="1">
      <alignment horizontal="right" vertical="center"/>
    </xf>
    <xf numFmtId="0" fontId="2" fillId="0" borderId="1" xfId="0" applyFont="1" applyFill="1" applyBorder="1" applyAlignment="1">
      <alignment horizontal="center" wrapText="1"/>
    </xf>
    <xf numFmtId="0" fontId="28" fillId="0" borderId="0" xfId="0" applyFont="1" applyFill="1" applyAlignment="1">
      <alignment horizontal="center"/>
    </xf>
    <xf numFmtId="0" fontId="15" fillId="0" borderId="1" xfId="0" applyFont="1" applyFill="1" applyBorder="1" applyAlignment="1">
      <alignment horizontal="center" vertical="center" wrapText="1"/>
    </xf>
    <xf numFmtId="0" fontId="29" fillId="0" borderId="1" xfId="0" applyFont="1" applyFill="1" applyBorder="1" applyAlignment="1"/>
    <xf numFmtId="0" fontId="28" fillId="0" borderId="0" xfId="0" applyFont="1" applyFill="1" applyAlignment="1">
      <alignment horizontal="center" vertical="top"/>
    </xf>
    <xf numFmtId="49" fontId="15" fillId="0" borderId="1" xfId="0" applyNumberFormat="1" applyFont="1" applyFill="1" applyBorder="1" applyAlignment="1">
      <alignment horizontal="center" vertical="center" wrapText="1"/>
    </xf>
    <xf numFmtId="0" fontId="1" fillId="0" borderId="0" xfId="0" applyFont="1" applyAlignment="1">
      <alignment horizontal="left" vertical="top" wrapText="1"/>
    </xf>
    <xf numFmtId="0" fontId="29" fillId="0" borderId="1" xfId="0" applyFont="1" applyFill="1" applyBorder="1" applyAlignment="1">
      <alignment horizontal="center" vertical="center"/>
    </xf>
    <xf numFmtId="0" fontId="9" fillId="0" borderId="1" xfId="0" applyFont="1" applyFill="1" applyBorder="1" applyAlignment="1">
      <alignment horizontal="left" wrapText="1"/>
    </xf>
    <xf numFmtId="0" fontId="16" fillId="0" borderId="1" xfId="0" applyFont="1" applyFill="1" applyBorder="1" applyAlignment="1">
      <alignment horizontal="left" wrapText="1"/>
    </xf>
    <xf numFmtId="0" fontId="1" fillId="0" borderId="1" xfId="0" applyFont="1" applyFill="1" applyBorder="1" applyAlignment="1">
      <alignment horizontal="center" vertical="top"/>
    </xf>
    <xf numFmtId="0" fontId="2" fillId="0" borderId="2" xfId="0" applyFont="1" applyFill="1" applyBorder="1" applyAlignment="1">
      <alignment horizontal="center" wrapText="1"/>
    </xf>
    <xf numFmtId="0" fontId="2" fillId="0" borderId="9" xfId="0" applyFont="1" applyFill="1" applyBorder="1" applyAlignment="1">
      <alignment horizont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7" fillId="0" borderId="8" xfId="0" applyFont="1" applyFill="1" applyBorder="1" applyAlignment="1">
      <alignment horizontal="center" vertical="top"/>
    </xf>
    <xf numFmtId="0" fontId="7" fillId="0" borderId="10" xfId="0" applyFont="1" applyFill="1" applyBorder="1" applyAlignment="1">
      <alignment horizontal="center" vertical="top"/>
    </xf>
    <xf numFmtId="0" fontId="7" fillId="0" borderId="3" xfId="0" applyFont="1" applyFill="1" applyBorder="1" applyAlignment="1">
      <alignment horizontal="center" vertical="top"/>
    </xf>
    <xf numFmtId="0" fontId="1" fillId="0" borderId="8" xfId="0" applyFont="1" applyFill="1" applyBorder="1" applyAlignment="1">
      <alignment horizontal="center" vertical="top"/>
    </xf>
    <xf numFmtId="0" fontId="1" fillId="0" borderId="10" xfId="0" applyFont="1" applyFill="1" applyBorder="1" applyAlignment="1">
      <alignment horizontal="center" vertical="top"/>
    </xf>
    <xf numFmtId="0" fontId="15" fillId="0" borderId="1" xfId="0" applyFont="1" applyBorder="1" applyAlignment="1">
      <alignment horizontal="center" vertical="center" wrapText="1"/>
    </xf>
    <xf numFmtId="0" fontId="29" fillId="0" borderId="1" xfId="0" applyFont="1" applyBorder="1" applyAlignment="1"/>
    <xf numFmtId="0" fontId="0" fillId="0" borderId="1" xfId="0" applyFill="1" applyBorder="1" applyAlignment="1">
      <alignment horizont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top"/>
    </xf>
    <xf numFmtId="0" fontId="1" fillId="0" borderId="3" xfId="0" applyFont="1" applyFill="1" applyBorder="1" applyAlignment="1">
      <alignment horizontal="center" vertical="top"/>
    </xf>
    <xf numFmtId="0" fontId="9" fillId="0" borderId="2" xfId="0" applyFont="1" applyFill="1" applyBorder="1" applyAlignment="1">
      <alignment horizontal="left" wrapText="1"/>
    </xf>
    <xf numFmtId="0" fontId="9" fillId="0" borderId="9" xfId="0" applyFont="1" applyFill="1" applyBorder="1" applyAlignment="1">
      <alignment horizontal="left" wrapText="1"/>
    </xf>
    <xf numFmtId="0" fontId="9" fillId="0" borderId="7" xfId="0" applyFont="1" applyFill="1" applyBorder="1" applyAlignment="1">
      <alignment horizontal="left" wrapText="1"/>
    </xf>
    <xf numFmtId="0" fontId="0" fillId="0" borderId="10" xfId="0" applyFill="1" applyBorder="1" applyAlignment="1">
      <alignment horizontal="center" vertical="top"/>
    </xf>
    <xf numFmtId="0" fontId="15"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4" fillId="2" borderId="25" xfId="0" applyFont="1" applyFill="1" applyBorder="1" applyAlignment="1">
      <alignment horizontal="left" vertical="center" wrapText="1" indent="4"/>
    </xf>
    <xf numFmtId="0" fontId="24" fillId="2" borderId="26" xfId="0" applyFont="1" applyFill="1" applyBorder="1" applyAlignment="1">
      <alignment horizontal="left" vertical="center" wrapText="1" indent="4"/>
    </xf>
    <xf numFmtId="0" fontId="20" fillId="2" borderId="0" xfId="0" applyFont="1" applyFill="1" applyAlignment="1">
      <alignment horizontal="center" vertical="center"/>
    </xf>
    <xf numFmtId="0" fontId="27" fillId="2" borderId="0" xfId="0" applyFont="1" applyFill="1" applyAlignment="1">
      <alignment horizontal="center"/>
    </xf>
    <xf numFmtId="0" fontId="21" fillId="2" borderId="0" xfId="0" applyFont="1" applyFill="1" applyAlignment="1">
      <alignment horizontal="center"/>
    </xf>
  </cellXfs>
  <cellStyles count="4">
    <cellStyle name="Обычный" xfId="0" builtinId="0"/>
    <cellStyle name="Обычный_4 Трудовые ресурсы" xfId="1"/>
    <cellStyle name="Обычный_6 Расходы" xfId="2"/>
    <cellStyle name="Обычный_6_1 Доходы"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6"/>
  <sheetViews>
    <sheetView tabSelected="1" topLeftCell="A99" zoomScaleNormal="100" workbookViewId="0">
      <selection activeCell="I124" sqref="I124"/>
    </sheetView>
  </sheetViews>
  <sheetFormatPr defaultColWidth="8.85546875" defaultRowHeight="12.75" x14ac:dyDescent="0.2"/>
  <cols>
    <col min="1" max="1" width="5" style="2" customWidth="1"/>
    <col min="2" max="2" width="50.140625" style="1" customWidth="1"/>
    <col min="3" max="3" width="14.42578125" style="2" customWidth="1"/>
    <col min="4" max="4" width="14.28515625" style="1" customWidth="1"/>
    <col min="5" max="5" width="13.7109375" style="1" customWidth="1"/>
    <col min="6" max="6" width="11.85546875" style="1" customWidth="1"/>
    <col min="7" max="7" width="13.28515625" style="1" hidden="1" customWidth="1"/>
    <col min="8" max="16384" width="8.85546875" style="1"/>
  </cols>
  <sheetData>
    <row r="1" spans="1:9" ht="13.5" customHeight="1" x14ac:dyDescent="0.2">
      <c r="A1" s="129" t="s">
        <v>56</v>
      </c>
      <c r="B1" s="129"/>
      <c r="C1" s="129"/>
      <c r="D1" s="129"/>
      <c r="E1" s="129"/>
    </row>
    <row r="2" spans="1:9" ht="17.25" customHeight="1" x14ac:dyDescent="0.3">
      <c r="A2" s="131" t="s">
        <v>29</v>
      </c>
      <c r="B2" s="131"/>
      <c r="C2" s="131"/>
      <c r="D2" s="131"/>
      <c r="E2" s="131"/>
    </row>
    <row r="3" spans="1:9" ht="17.25" customHeight="1" x14ac:dyDescent="0.3">
      <c r="A3" s="131" t="s">
        <v>134</v>
      </c>
      <c r="B3" s="131"/>
      <c r="C3" s="131"/>
      <c r="D3" s="131"/>
      <c r="E3" s="131"/>
    </row>
    <row r="4" spans="1:9" ht="20.25" customHeight="1" x14ac:dyDescent="0.2">
      <c r="A4" s="134" t="s">
        <v>147</v>
      </c>
      <c r="B4" s="134"/>
      <c r="C4" s="134"/>
      <c r="D4" s="134"/>
      <c r="E4" s="134"/>
    </row>
    <row r="5" spans="1:9" ht="17.45" customHeight="1" x14ac:dyDescent="0.3">
      <c r="A5" s="131" t="s">
        <v>219</v>
      </c>
      <c r="B5" s="131"/>
      <c r="C5" s="131"/>
      <c r="D5" s="131"/>
      <c r="E5" s="131"/>
    </row>
    <row r="6" spans="1:9" ht="13.5" customHeight="1" x14ac:dyDescent="0.2">
      <c r="A6" s="79"/>
      <c r="B6" s="47"/>
      <c r="C6" s="79"/>
      <c r="D6" s="47"/>
      <c r="E6" s="80"/>
    </row>
    <row r="7" spans="1:9" ht="24" customHeight="1" x14ac:dyDescent="0.2">
      <c r="A7" s="135" t="s">
        <v>0</v>
      </c>
      <c r="B7" s="132" t="s">
        <v>1</v>
      </c>
      <c r="C7" s="132" t="s">
        <v>57</v>
      </c>
      <c r="D7" s="132" t="s">
        <v>220</v>
      </c>
      <c r="E7" s="132" t="s">
        <v>91</v>
      </c>
      <c r="G7" s="150" t="s">
        <v>221</v>
      </c>
    </row>
    <row r="8" spans="1:9" ht="36" customHeight="1" x14ac:dyDescent="0.2">
      <c r="A8" s="135"/>
      <c r="B8" s="133"/>
      <c r="C8" s="137"/>
      <c r="D8" s="133"/>
      <c r="E8" s="132"/>
      <c r="G8" s="151"/>
    </row>
    <row r="9" spans="1:9" ht="15" customHeight="1" x14ac:dyDescent="0.25">
      <c r="A9" s="130" t="s">
        <v>58</v>
      </c>
      <c r="B9" s="130"/>
      <c r="C9" s="130"/>
      <c r="D9" s="130"/>
      <c r="E9" s="130"/>
    </row>
    <row r="10" spans="1:9" ht="14.25" customHeight="1" x14ac:dyDescent="0.2">
      <c r="A10" s="81" t="s">
        <v>2</v>
      </c>
      <c r="B10" s="82" t="s">
        <v>148</v>
      </c>
      <c r="C10" s="81" t="s">
        <v>3</v>
      </c>
      <c r="D10" s="51">
        <v>20186</v>
      </c>
      <c r="E10" s="83">
        <f>D10/G10*100</f>
        <v>99.062668695097415</v>
      </c>
      <c r="F10" s="4"/>
      <c r="G10" s="5">
        <v>20377</v>
      </c>
    </row>
    <row r="11" spans="1:9" x14ac:dyDescent="0.2">
      <c r="A11" s="81" t="s">
        <v>4</v>
      </c>
      <c r="B11" s="84" t="s">
        <v>92</v>
      </c>
      <c r="C11" s="81" t="s">
        <v>3</v>
      </c>
      <c r="D11" s="85">
        <v>184</v>
      </c>
      <c r="E11" s="83">
        <f t="shared" ref="E11:E17" si="0">D11/G11*100</f>
        <v>85.981308411214954</v>
      </c>
      <c r="F11" s="4"/>
      <c r="G11" s="6">
        <v>214</v>
      </c>
    </row>
    <row r="12" spans="1:9" x14ac:dyDescent="0.2">
      <c r="A12" s="81" t="s">
        <v>5</v>
      </c>
      <c r="B12" s="84" t="s">
        <v>59</v>
      </c>
      <c r="C12" s="81" t="s">
        <v>3</v>
      </c>
      <c r="D12" s="85">
        <v>352</v>
      </c>
      <c r="E12" s="83">
        <f t="shared" si="0"/>
        <v>102.62390670553935</v>
      </c>
      <c r="F12" s="4"/>
      <c r="G12" s="6">
        <v>343</v>
      </c>
    </row>
    <row r="13" spans="1:9" x14ac:dyDescent="0.2">
      <c r="A13" s="81" t="s">
        <v>34</v>
      </c>
      <c r="B13" s="84" t="s">
        <v>79</v>
      </c>
      <c r="C13" s="81" t="s">
        <v>3</v>
      </c>
      <c r="D13" s="85">
        <v>-25</v>
      </c>
      <c r="E13" s="83">
        <f t="shared" si="0"/>
        <v>-312.5</v>
      </c>
      <c r="F13" s="4"/>
      <c r="G13" s="6">
        <v>8</v>
      </c>
    </row>
    <row r="14" spans="1:9" x14ac:dyDescent="0.2">
      <c r="A14" s="86" t="s">
        <v>50</v>
      </c>
      <c r="B14" s="84" t="s">
        <v>64</v>
      </c>
      <c r="C14" s="87" t="s">
        <v>106</v>
      </c>
      <c r="D14" s="88">
        <f>D11/D10*1000</f>
        <v>9.1152283761022499</v>
      </c>
      <c r="E14" s="83">
        <f t="shared" si="0"/>
        <v>86.794863841044659</v>
      </c>
      <c r="F14" s="4"/>
      <c r="G14" s="13">
        <f>G11/G10*1000</f>
        <v>10.502036609903321</v>
      </c>
      <c r="I14" s="45"/>
    </row>
    <row r="15" spans="1:9" x14ac:dyDescent="0.2">
      <c r="A15" s="81" t="s">
        <v>49</v>
      </c>
      <c r="B15" s="84" t="s">
        <v>65</v>
      </c>
      <c r="C15" s="87" t="s">
        <v>106</v>
      </c>
      <c r="D15" s="88">
        <f>D12/D10*1000</f>
        <v>17.437828197760822</v>
      </c>
      <c r="E15" s="83">
        <f t="shared" si="0"/>
        <v>103.59493445649338</v>
      </c>
      <c r="F15" s="4"/>
      <c r="G15" s="13">
        <f>G12/G10*1000</f>
        <v>16.83270353830299</v>
      </c>
    </row>
    <row r="16" spans="1:9" x14ac:dyDescent="0.2">
      <c r="A16" s="86" t="s">
        <v>51</v>
      </c>
      <c r="B16" s="84" t="s">
        <v>66</v>
      </c>
      <c r="C16" s="87" t="s">
        <v>106</v>
      </c>
      <c r="D16" s="88">
        <f>D14-D15</f>
        <v>-8.3225998216585726</v>
      </c>
      <c r="E16" s="83">
        <f t="shared" si="0"/>
        <v>131.46481904336176</v>
      </c>
      <c r="F16" s="4"/>
      <c r="G16" s="13">
        <f>G14-G15</f>
        <v>-6.330666928399669</v>
      </c>
    </row>
    <row r="17" spans="1:7" ht="13.5" customHeight="1" x14ac:dyDescent="0.2">
      <c r="A17" s="86" t="s">
        <v>78</v>
      </c>
      <c r="B17" s="82" t="s">
        <v>52</v>
      </c>
      <c r="C17" s="87" t="s">
        <v>106</v>
      </c>
      <c r="D17" s="88">
        <f>D13/D10*1000</f>
        <v>-1.2384821163182405</v>
      </c>
      <c r="E17" s="83">
        <f t="shared" si="0"/>
        <v>-315.45687605270984</v>
      </c>
      <c r="F17" s="21"/>
      <c r="G17" s="13">
        <f>G13/G10*1000</f>
        <v>0.39259949943563821</v>
      </c>
    </row>
    <row r="18" spans="1:7" ht="15" customHeight="1" x14ac:dyDescent="0.25">
      <c r="A18" s="130" t="s">
        <v>149</v>
      </c>
      <c r="B18" s="130"/>
      <c r="C18" s="130"/>
      <c r="D18" s="130"/>
      <c r="E18" s="130"/>
      <c r="F18" s="20"/>
    </row>
    <row r="19" spans="1:7" ht="12.75" customHeight="1" x14ac:dyDescent="0.2">
      <c r="A19" s="140" t="s">
        <v>30</v>
      </c>
      <c r="B19" s="84" t="s">
        <v>145</v>
      </c>
      <c r="C19" s="81" t="s">
        <v>3</v>
      </c>
      <c r="D19" s="51">
        <v>4308</v>
      </c>
      <c r="E19" s="51">
        <f>D19/G19*100</f>
        <v>96.354283158130173</v>
      </c>
      <c r="G19" s="5">
        <v>4471</v>
      </c>
    </row>
    <row r="20" spans="1:7" ht="11.25" customHeight="1" x14ac:dyDescent="0.2">
      <c r="A20" s="140"/>
      <c r="B20" s="138" t="s">
        <v>108</v>
      </c>
      <c r="C20" s="138"/>
      <c r="D20" s="138"/>
      <c r="E20" s="138"/>
    </row>
    <row r="21" spans="1:7" x14ac:dyDescent="0.2">
      <c r="A21" s="140"/>
      <c r="B21" s="89" t="s">
        <v>13</v>
      </c>
      <c r="C21" s="81" t="s">
        <v>3</v>
      </c>
      <c r="D21" s="90">
        <v>151</v>
      </c>
      <c r="E21" s="91">
        <f t="shared" ref="E21:E37" si="1">D21/G21*100</f>
        <v>104.86111111111111</v>
      </c>
      <c r="G21" s="15">
        <v>144</v>
      </c>
    </row>
    <row r="22" spans="1:7" x14ac:dyDescent="0.2">
      <c r="A22" s="140"/>
      <c r="B22" s="89" t="s">
        <v>9</v>
      </c>
      <c r="C22" s="81" t="s">
        <v>3</v>
      </c>
      <c r="D22" s="92">
        <v>2888</v>
      </c>
      <c r="E22" s="91">
        <f t="shared" si="1"/>
        <v>96.782841823056302</v>
      </c>
      <c r="G22" s="16">
        <v>2984</v>
      </c>
    </row>
    <row r="23" spans="1:7" ht="24.75" customHeight="1" x14ac:dyDescent="0.2">
      <c r="A23" s="140"/>
      <c r="B23" s="89" t="s">
        <v>171</v>
      </c>
      <c r="C23" s="81" t="s">
        <v>3</v>
      </c>
      <c r="D23" s="92">
        <v>67</v>
      </c>
      <c r="E23" s="91">
        <f t="shared" si="1"/>
        <v>131.37254901960785</v>
      </c>
      <c r="G23" s="16">
        <v>51</v>
      </c>
    </row>
    <row r="24" spans="1:7" ht="24.75" customHeight="1" x14ac:dyDescent="0.2">
      <c r="A24" s="140"/>
      <c r="B24" s="93" t="s">
        <v>172</v>
      </c>
      <c r="C24" s="81" t="s">
        <v>3</v>
      </c>
      <c r="D24" s="90">
        <v>110</v>
      </c>
      <c r="E24" s="83">
        <f t="shared" si="1"/>
        <v>49.773755656108598</v>
      </c>
      <c r="G24" s="15">
        <v>221</v>
      </c>
    </row>
    <row r="25" spans="1:7" x14ac:dyDescent="0.2">
      <c r="A25" s="140"/>
      <c r="B25" s="89" t="s">
        <v>8</v>
      </c>
      <c r="C25" s="81" t="s">
        <v>3</v>
      </c>
      <c r="D25" s="92">
        <v>120</v>
      </c>
      <c r="E25" s="83">
        <f t="shared" si="1"/>
        <v>104.34782608695652</v>
      </c>
      <c r="G25" s="16">
        <v>115</v>
      </c>
    </row>
    <row r="26" spans="1:7" ht="27.75" customHeight="1" x14ac:dyDescent="0.2">
      <c r="A26" s="140"/>
      <c r="B26" s="89" t="s">
        <v>173</v>
      </c>
      <c r="C26" s="81" t="s">
        <v>3</v>
      </c>
      <c r="D26" s="90">
        <v>112</v>
      </c>
      <c r="E26" s="83">
        <f t="shared" si="1"/>
        <v>125.84269662921348</v>
      </c>
      <c r="G26" s="15">
        <v>89</v>
      </c>
    </row>
    <row r="27" spans="1:7" ht="27.75" customHeight="1" x14ac:dyDescent="0.2">
      <c r="A27" s="140"/>
      <c r="B27" s="93" t="s">
        <v>174</v>
      </c>
      <c r="C27" s="81" t="s">
        <v>3</v>
      </c>
      <c r="D27" s="90">
        <v>28</v>
      </c>
      <c r="E27" s="83">
        <f t="shared" si="1"/>
        <v>186.66666666666666</v>
      </c>
      <c r="G27" s="15">
        <v>15</v>
      </c>
    </row>
    <row r="28" spans="1:7" ht="17.25" customHeight="1" x14ac:dyDescent="0.2">
      <c r="A28" s="140"/>
      <c r="B28" s="93" t="s">
        <v>199</v>
      </c>
      <c r="C28" s="81" t="s">
        <v>3</v>
      </c>
      <c r="D28" s="90">
        <v>2</v>
      </c>
      <c r="E28" s="83">
        <f t="shared" ref="E28" si="2">D28/G28*100</f>
        <v>200</v>
      </c>
      <c r="G28" s="15">
        <v>1</v>
      </c>
    </row>
    <row r="29" spans="1:7" x14ac:dyDescent="0.2">
      <c r="A29" s="140"/>
      <c r="B29" s="93" t="s">
        <v>175</v>
      </c>
      <c r="C29" s="81" t="s">
        <v>3</v>
      </c>
      <c r="D29" s="92">
        <v>10</v>
      </c>
      <c r="E29" s="83">
        <f t="shared" si="1"/>
        <v>125</v>
      </c>
      <c r="G29" s="16">
        <v>8</v>
      </c>
    </row>
    <row r="30" spans="1:7" ht="25.5" x14ac:dyDescent="0.2">
      <c r="A30" s="140"/>
      <c r="B30" s="93" t="s">
        <v>176</v>
      </c>
      <c r="C30" s="81" t="s">
        <v>3</v>
      </c>
      <c r="D30" s="92">
        <v>62</v>
      </c>
      <c r="E30" s="83">
        <f t="shared" si="1"/>
        <v>88.571428571428569</v>
      </c>
      <c r="G30" s="16">
        <v>70</v>
      </c>
    </row>
    <row r="31" spans="1:7" ht="25.5" x14ac:dyDescent="0.2">
      <c r="A31" s="140"/>
      <c r="B31" s="93" t="s">
        <v>177</v>
      </c>
      <c r="C31" s="81" t="s">
        <v>3</v>
      </c>
      <c r="D31" s="92">
        <v>34</v>
      </c>
      <c r="E31" s="83">
        <f t="shared" si="1"/>
        <v>97.142857142857139</v>
      </c>
      <c r="G31" s="16">
        <v>35</v>
      </c>
    </row>
    <row r="32" spans="1:7" x14ac:dyDescent="0.2">
      <c r="A32" s="140"/>
      <c r="B32" s="93" t="s">
        <v>12</v>
      </c>
      <c r="C32" s="81" t="s">
        <v>3</v>
      </c>
      <c r="D32" s="92">
        <v>479</v>
      </c>
      <c r="E32" s="83">
        <f t="shared" si="1"/>
        <v>98.966942148760324</v>
      </c>
      <c r="G32" s="8">
        <v>484</v>
      </c>
    </row>
    <row r="33" spans="1:12" ht="15.75" customHeight="1" x14ac:dyDescent="0.2">
      <c r="A33" s="140"/>
      <c r="B33" s="93" t="s">
        <v>178</v>
      </c>
      <c r="C33" s="81" t="s">
        <v>3</v>
      </c>
      <c r="D33" s="92">
        <v>66</v>
      </c>
      <c r="E33" s="83">
        <f t="shared" si="1"/>
        <v>98.507462686567166</v>
      </c>
      <c r="G33" s="16">
        <v>67</v>
      </c>
    </row>
    <row r="34" spans="1:12" ht="27" customHeight="1" x14ac:dyDescent="0.2">
      <c r="A34" s="140"/>
      <c r="B34" s="93" t="s">
        <v>179</v>
      </c>
      <c r="C34" s="81" t="s">
        <v>3</v>
      </c>
      <c r="D34" s="92">
        <v>125</v>
      </c>
      <c r="E34" s="83">
        <f t="shared" si="1"/>
        <v>95.419847328244273</v>
      </c>
      <c r="G34" s="16">
        <v>131</v>
      </c>
    </row>
    <row r="35" spans="1:12" x14ac:dyDescent="0.2">
      <c r="A35" s="140"/>
      <c r="B35" s="93" t="s">
        <v>180</v>
      </c>
      <c r="C35" s="81" t="s">
        <v>3</v>
      </c>
      <c r="D35" s="92">
        <v>56</v>
      </c>
      <c r="E35" s="83">
        <f t="shared" si="1"/>
        <v>103.7037037037037</v>
      </c>
      <c r="G35" s="8">
        <v>54</v>
      </c>
    </row>
    <row r="36" spans="1:12" ht="24" customHeight="1" x14ac:dyDescent="0.2">
      <c r="A36" s="81" t="s">
        <v>35</v>
      </c>
      <c r="B36" s="82" t="s">
        <v>94</v>
      </c>
      <c r="C36" s="81" t="s">
        <v>28</v>
      </c>
      <c r="D36" s="94">
        <v>0.47</v>
      </c>
      <c r="E36" s="83">
        <f t="shared" si="1"/>
        <v>65.277777777777786</v>
      </c>
      <c r="F36" s="4"/>
      <c r="G36" s="8">
        <v>0.72</v>
      </c>
    </row>
    <row r="37" spans="1:12" ht="24" customHeight="1" x14ac:dyDescent="0.2">
      <c r="A37" s="148" t="s">
        <v>140</v>
      </c>
      <c r="B37" s="84" t="s">
        <v>200</v>
      </c>
      <c r="C37" s="81" t="s">
        <v>141</v>
      </c>
      <c r="D37" s="49">
        <f>D39</f>
        <v>63</v>
      </c>
      <c r="E37" s="83">
        <f t="shared" si="1"/>
        <v>105</v>
      </c>
      <c r="F37" s="4"/>
      <c r="G37" s="22">
        <f>G39</f>
        <v>60</v>
      </c>
    </row>
    <row r="38" spans="1:12" ht="15.75" customHeight="1" x14ac:dyDescent="0.2">
      <c r="A38" s="149"/>
      <c r="B38" s="138" t="s">
        <v>142</v>
      </c>
      <c r="C38" s="138"/>
      <c r="D38" s="138"/>
      <c r="E38" s="138"/>
      <c r="F38" s="4"/>
    </row>
    <row r="39" spans="1:12" ht="12.75" customHeight="1" x14ac:dyDescent="0.2">
      <c r="A39" s="149"/>
      <c r="B39" s="84" t="s">
        <v>143</v>
      </c>
      <c r="C39" s="81" t="s">
        <v>141</v>
      </c>
      <c r="D39" s="49">
        <v>63</v>
      </c>
      <c r="E39" s="52">
        <f t="shared" ref="E39:E40" si="3">D39/G39*100</f>
        <v>105</v>
      </c>
      <c r="F39" s="4"/>
      <c r="G39" s="22">
        <v>60</v>
      </c>
    </row>
    <row r="40" spans="1:12" ht="12.75" customHeight="1" x14ac:dyDescent="0.2">
      <c r="A40" s="149"/>
      <c r="B40" s="89" t="s">
        <v>9</v>
      </c>
      <c r="C40" s="81" t="s">
        <v>141</v>
      </c>
      <c r="D40" s="49">
        <v>10</v>
      </c>
      <c r="E40" s="52">
        <f t="shared" si="3"/>
        <v>55.555555555555557</v>
      </c>
      <c r="F40" s="4"/>
      <c r="G40" s="22">
        <v>18</v>
      </c>
    </row>
    <row r="41" spans="1:12" ht="25.5" x14ac:dyDescent="0.2">
      <c r="A41" s="148" t="s">
        <v>36</v>
      </c>
      <c r="B41" s="84" t="s">
        <v>144</v>
      </c>
      <c r="C41" s="48" t="s">
        <v>6</v>
      </c>
      <c r="D41" s="95">
        <v>39442</v>
      </c>
      <c r="E41" s="52">
        <f>D41/G41*100</f>
        <v>109.97351178028718</v>
      </c>
      <c r="G41" s="23">
        <v>35865</v>
      </c>
    </row>
    <row r="42" spans="1:12" x14ac:dyDescent="0.2">
      <c r="A42" s="149"/>
      <c r="B42" s="156" t="s">
        <v>60</v>
      </c>
      <c r="C42" s="157"/>
      <c r="D42" s="157"/>
      <c r="E42" s="158"/>
    </row>
    <row r="43" spans="1:12" ht="25.5" x14ac:dyDescent="0.2">
      <c r="A43" s="149"/>
      <c r="B43" s="89" t="s">
        <v>201</v>
      </c>
      <c r="C43" s="48" t="s">
        <v>6</v>
      </c>
      <c r="D43" s="85">
        <v>38043</v>
      </c>
      <c r="E43" s="88">
        <f>D43/G43*100</f>
        <v>106.57198083872595</v>
      </c>
      <c r="G43" s="6">
        <v>35697</v>
      </c>
    </row>
    <row r="44" spans="1:12" x14ac:dyDescent="0.2">
      <c r="A44" s="149"/>
      <c r="B44" s="89" t="s">
        <v>9</v>
      </c>
      <c r="C44" s="48" t="s">
        <v>6</v>
      </c>
      <c r="D44" s="95">
        <v>43490</v>
      </c>
      <c r="E44" s="88">
        <f t="shared" ref="E44:E57" si="4">D44/G44*100</f>
        <v>109.90649481930757</v>
      </c>
      <c r="G44" s="23">
        <v>39570</v>
      </c>
    </row>
    <row r="45" spans="1:12" ht="24" customHeight="1" x14ac:dyDescent="0.2">
      <c r="A45" s="149"/>
      <c r="B45" s="89" t="s">
        <v>171</v>
      </c>
      <c r="C45" s="48" t="s">
        <v>6</v>
      </c>
      <c r="D45" s="95">
        <v>27324</v>
      </c>
      <c r="E45" s="88">
        <f t="shared" si="4"/>
        <v>97.505620383256613</v>
      </c>
      <c r="G45" s="23">
        <v>28023</v>
      </c>
    </row>
    <row r="46" spans="1:12" ht="27" customHeight="1" x14ac:dyDescent="0.2">
      <c r="A46" s="149"/>
      <c r="B46" s="93" t="s">
        <v>172</v>
      </c>
      <c r="C46" s="48" t="s">
        <v>6</v>
      </c>
      <c r="D46" s="95">
        <v>26495</v>
      </c>
      <c r="E46" s="88">
        <f t="shared" si="4"/>
        <v>121.10339153487521</v>
      </c>
      <c r="G46" s="23">
        <v>21878</v>
      </c>
      <c r="L46" s="1" t="s">
        <v>197</v>
      </c>
    </row>
    <row r="47" spans="1:12" ht="17.25" customHeight="1" x14ac:dyDescent="0.2">
      <c r="A47" s="149"/>
      <c r="B47" s="89" t="s">
        <v>8</v>
      </c>
      <c r="C47" s="48" t="s">
        <v>6</v>
      </c>
      <c r="D47" s="95">
        <v>34906</v>
      </c>
      <c r="E47" s="88">
        <f t="shared" si="4"/>
        <v>104.387092915458</v>
      </c>
      <c r="G47" s="23">
        <v>33439</v>
      </c>
    </row>
    <row r="48" spans="1:12" ht="25.5" x14ac:dyDescent="0.2">
      <c r="A48" s="149"/>
      <c r="B48" s="89" t="s">
        <v>173</v>
      </c>
      <c r="C48" s="48" t="s">
        <v>6</v>
      </c>
      <c r="D48" s="95">
        <v>27603</v>
      </c>
      <c r="E48" s="88">
        <f t="shared" si="4"/>
        <v>96.777925811654171</v>
      </c>
      <c r="G48" s="23">
        <v>28522</v>
      </c>
    </row>
    <row r="49" spans="1:7" ht="25.5" x14ac:dyDescent="0.2">
      <c r="A49" s="149"/>
      <c r="B49" s="93" t="s">
        <v>174</v>
      </c>
      <c r="C49" s="48" t="s">
        <v>6</v>
      </c>
      <c r="D49" s="95">
        <v>21159</v>
      </c>
      <c r="E49" s="88">
        <f t="shared" si="4"/>
        <v>108.3798596527173</v>
      </c>
      <c r="G49" s="23">
        <v>19523</v>
      </c>
    </row>
    <row r="50" spans="1:7" x14ac:dyDescent="0.2">
      <c r="A50" s="149"/>
      <c r="B50" s="93" t="s">
        <v>199</v>
      </c>
      <c r="C50" s="48" t="s">
        <v>6</v>
      </c>
      <c r="D50" s="95">
        <v>42633</v>
      </c>
      <c r="E50" s="88">
        <f t="shared" ref="E50" si="5">D50/G50*100</f>
        <v>83.145782545099962</v>
      </c>
      <c r="G50" s="23">
        <v>51275</v>
      </c>
    </row>
    <row r="51" spans="1:7" x14ac:dyDescent="0.2">
      <c r="A51" s="149"/>
      <c r="B51" s="93" t="s">
        <v>175</v>
      </c>
      <c r="C51" s="48" t="s">
        <v>6</v>
      </c>
      <c r="D51" s="96">
        <v>38341</v>
      </c>
      <c r="E51" s="88">
        <f t="shared" si="4"/>
        <v>102.06303572379278</v>
      </c>
      <c r="G51" s="24">
        <v>37566</v>
      </c>
    </row>
    <row r="52" spans="1:7" ht="25.5" x14ac:dyDescent="0.2">
      <c r="A52" s="149"/>
      <c r="B52" s="93" t="s">
        <v>176</v>
      </c>
      <c r="C52" s="48" t="s">
        <v>6</v>
      </c>
      <c r="D52" s="96">
        <v>18256</v>
      </c>
      <c r="E52" s="88">
        <f t="shared" si="4"/>
        <v>122.5810783589606</v>
      </c>
      <c r="G52" s="24">
        <v>14893</v>
      </c>
    </row>
    <row r="53" spans="1:7" ht="25.5" x14ac:dyDescent="0.2">
      <c r="A53" s="149"/>
      <c r="B53" s="93" t="s">
        <v>177</v>
      </c>
      <c r="C53" s="48" t="s">
        <v>6</v>
      </c>
      <c r="D53" s="96">
        <v>42627</v>
      </c>
      <c r="E53" s="88">
        <f t="shared" si="4"/>
        <v>110.48989113530328</v>
      </c>
      <c r="G53" s="24">
        <v>38580</v>
      </c>
    </row>
    <row r="54" spans="1:7" x14ac:dyDescent="0.2">
      <c r="A54" s="149"/>
      <c r="B54" s="93" t="s">
        <v>12</v>
      </c>
      <c r="C54" s="48" t="s">
        <v>6</v>
      </c>
      <c r="D54" s="96">
        <v>31488</v>
      </c>
      <c r="E54" s="88">
        <f t="shared" si="4"/>
        <v>106.85489344373558</v>
      </c>
      <c r="G54" s="24">
        <v>29468</v>
      </c>
    </row>
    <row r="55" spans="1:7" ht="17.25" customHeight="1" x14ac:dyDescent="0.2">
      <c r="A55" s="149"/>
      <c r="B55" s="93" t="s">
        <v>178</v>
      </c>
      <c r="C55" s="48" t="s">
        <v>6</v>
      </c>
      <c r="D55" s="96">
        <v>27639</v>
      </c>
      <c r="E55" s="88">
        <f t="shared" si="4"/>
        <v>114.09287925696594</v>
      </c>
      <c r="G55" s="24">
        <v>24225</v>
      </c>
    </row>
    <row r="56" spans="1:7" ht="25.5" x14ac:dyDescent="0.2">
      <c r="A56" s="149"/>
      <c r="B56" s="93" t="s">
        <v>179</v>
      </c>
      <c r="C56" s="48" t="s">
        <v>6</v>
      </c>
      <c r="D56" s="96">
        <v>26607</v>
      </c>
      <c r="E56" s="88">
        <f t="shared" si="4"/>
        <v>113.66626794258374</v>
      </c>
      <c r="G56" s="24">
        <v>23408</v>
      </c>
    </row>
    <row r="57" spans="1:7" x14ac:dyDescent="0.2">
      <c r="A57" s="155"/>
      <c r="B57" s="93" t="s">
        <v>180</v>
      </c>
      <c r="C57" s="48" t="s">
        <v>6</v>
      </c>
      <c r="D57" s="96">
        <v>17910</v>
      </c>
      <c r="E57" s="88">
        <f t="shared" si="4"/>
        <v>133.42769872606718</v>
      </c>
      <c r="G57" s="24">
        <v>13423</v>
      </c>
    </row>
    <row r="58" spans="1:7" ht="15.75" customHeight="1" x14ac:dyDescent="0.25">
      <c r="A58" s="141" t="s">
        <v>190</v>
      </c>
      <c r="B58" s="142"/>
      <c r="C58" s="142"/>
      <c r="D58" s="142"/>
      <c r="E58" s="143"/>
    </row>
    <row r="59" spans="1:7" ht="89.25" customHeight="1" x14ac:dyDescent="0.2">
      <c r="A59" s="97" t="s">
        <v>31</v>
      </c>
      <c r="B59" s="84" t="s">
        <v>181</v>
      </c>
      <c r="C59" s="48" t="s">
        <v>37</v>
      </c>
      <c r="D59" s="51">
        <v>13444528</v>
      </c>
      <c r="E59" s="88">
        <f>D59/G59*100</f>
        <v>100.35445886893979</v>
      </c>
      <c r="F59" s="4"/>
      <c r="G59" s="7">
        <v>13397041</v>
      </c>
    </row>
    <row r="60" spans="1:7" ht="32.25" customHeight="1" x14ac:dyDescent="0.2">
      <c r="A60" s="148" t="s">
        <v>38</v>
      </c>
      <c r="B60" s="50" t="s">
        <v>202</v>
      </c>
      <c r="C60" s="81"/>
      <c r="D60" s="83"/>
      <c r="E60" s="88"/>
      <c r="G60" s="7"/>
    </row>
    <row r="61" spans="1:7" ht="15" customHeight="1" x14ac:dyDescent="0.2">
      <c r="A61" s="159"/>
      <c r="B61" s="98" t="s">
        <v>182</v>
      </c>
      <c r="C61" s="81" t="s">
        <v>131</v>
      </c>
      <c r="D61" s="85">
        <v>1876</v>
      </c>
      <c r="E61" s="88">
        <f>D61/G61*100</f>
        <v>103.81848367459878</v>
      </c>
      <c r="G61" s="13">
        <v>1807</v>
      </c>
    </row>
    <row r="62" spans="1:7" ht="17.25" customHeight="1" x14ac:dyDescent="0.2">
      <c r="A62" s="159"/>
      <c r="B62" s="98" t="s">
        <v>183</v>
      </c>
      <c r="C62" s="99" t="s">
        <v>184</v>
      </c>
      <c r="D62" s="83">
        <v>39.200000000000003</v>
      </c>
      <c r="E62" s="88">
        <f>D62/G62*100</f>
        <v>103.70370370370372</v>
      </c>
      <c r="G62" s="7">
        <v>37.799999999999997</v>
      </c>
    </row>
    <row r="63" spans="1:7" ht="15.75" customHeight="1" x14ac:dyDescent="0.2">
      <c r="A63" s="159"/>
      <c r="B63" s="98" t="s">
        <v>130</v>
      </c>
      <c r="C63" s="99" t="s">
        <v>61</v>
      </c>
      <c r="D63" s="83">
        <v>151740.1</v>
      </c>
      <c r="E63" s="88">
        <f t="shared" ref="E63:E69" si="6">D63/G63*100</f>
        <v>101.19906203857218</v>
      </c>
      <c r="G63" s="7">
        <v>149942.20000000001</v>
      </c>
    </row>
    <row r="64" spans="1:7" ht="16.5" customHeight="1" x14ac:dyDescent="0.2">
      <c r="A64" s="159"/>
      <c r="B64" s="98" t="s">
        <v>185</v>
      </c>
      <c r="C64" s="81" t="s">
        <v>131</v>
      </c>
      <c r="D64" s="51">
        <v>540</v>
      </c>
      <c r="E64" s="88">
        <f t="shared" si="6"/>
        <v>62.959076600209862</v>
      </c>
      <c r="G64" s="7">
        <v>857.7</v>
      </c>
    </row>
    <row r="65" spans="1:7" ht="16.5" customHeight="1" x14ac:dyDescent="0.2">
      <c r="A65" s="159"/>
      <c r="B65" s="98" t="s">
        <v>203</v>
      </c>
      <c r="C65" s="81" t="s">
        <v>131</v>
      </c>
      <c r="D65" s="51">
        <v>366</v>
      </c>
      <c r="E65" s="88">
        <f t="shared" si="6"/>
        <v>66.545454545454547</v>
      </c>
      <c r="G65" s="7">
        <v>550</v>
      </c>
    </row>
    <row r="66" spans="1:7" ht="16.5" customHeight="1" x14ac:dyDescent="0.2">
      <c r="A66" s="159"/>
      <c r="B66" s="98" t="s">
        <v>204</v>
      </c>
      <c r="C66" s="81" t="s">
        <v>131</v>
      </c>
      <c r="D66" s="51">
        <v>174</v>
      </c>
      <c r="E66" s="88">
        <f t="shared" ref="E66" si="7">D66/G66*100</f>
        <v>56.548586285342871</v>
      </c>
      <c r="G66" s="7">
        <v>307.7</v>
      </c>
    </row>
    <row r="67" spans="1:7" ht="14.25" customHeight="1" x14ac:dyDescent="0.2">
      <c r="A67" s="159"/>
      <c r="B67" s="98" t="s">
        <v>186</v>
      </c>
      <c r="C67" s="81" t="s">
        <v>131</v>
      </c>
      <c r="D67" s="51">
        <v>48</v>
      </c>
      <c r="E67" s="88">
        <f t="shared" si="6"/>
        <v>104.34782608695652</v>
      </c>
      <c r="G67" s="7">
        <v>46</v>
      </c>
    </row>
    <row r="68" spans="1:7" ht="22.5" customHeight="1" x14ac:dyDescent="0.2">
      <c r="A68" s="159"/>
      <c r="B68" s="100" t="s">
        <v>187</v>
      </c>
      <c r="C68" s="48" t="s">
        <v>188</v>
      </c>
      <c r="D68" s="85">
        <v>377</v>
      </c>
      <c r="E68" s="88">
        <f t="shared" si="6"/>
        <v>104.37430786267996</v>
      </c>
      <c r="G68" s="13">
        <v>361.2</v>
      </c>
    </row>
    <row r="69" spans="1:7" ht="15" customHeight="1" x14ac:dyDescent="0.2">
      <c r="A69" s="159"/>
      <c r="B69" s="101" t="s">
        <v>189</v>
      </c>
      <c r="C69" s="102" t="s">
        <v>132</v>
      </c>
      <c r="D69" s="103">
        <v>1313</v>
      </c>
      <c r="E69" s="104">
        <f t="shared" si="6"/>
        <v>106.22289819429164</v>
      </c>
      <c r="G69" s="13">
        <v>1236.08</v>
      </c>
    </row>
    <row r="70" spans="1:7" s="46" customFormat="1" ht="15.75" customHeight="1" x14ac:dyDescent="0.25">
      <c r="A70" s="130" t="s">
        <v>216</v>
      </c>
      <c r="B70" s="130"/>
      <c r="C70" s="130"/>
      <c r="D70" s="130"/>
      <c r="E70" s="130"/>
    </row>
    <row r="71" spans="1:7" s="47" customFormat="1" x14ac:dyDescent="0.2">
      <c r="A71" s="97" t="s">
        <v>205</v>
      </c>
      <c r="B71" s="50" t="s">
        <v>212</v>
      </c>
      <c r="C71" s="48" t="s">
        <v>37</v>
      </c>
      <c r="D71" s="51">
        <v>182038</v>
      </c>
      <c r="E71" s="52">
        <f>D71/G71*100</f>
        <v>111.43910083745531</v>
      </c>
      <c r="G71" s="49">
        <v>163352</v>
      </c>
    </row>
    <row r="72" spans="1:7" s="47" customFormat="1" ht="28.5" customHeight="1" x14ac:dyDescent="0.2">
      <c r="A72" s="140" t="s">
        <v>206</v>
      </c>
      <c r="B72" s="50" t="s">
        <v>207</v>
      </c>
      <c r="C72" s="50"/>
      <c r="D72" s="50"/>
      <c r="E72" s="50"/>
      <c r="G72" s="49"/>
    </row>
    <row r="73" spans="1:7" s="47" customFormat="1" ht="12.75" customHeight="1" x14ac:dyDescent="0.2">
      <c r="A73" s="140"/>
      <c r="B73" s="49" t="s">
        <v>213</v>
      </c>
      <c r="C73" s="48" t="s">
        <v>37</v>
      </c>
      <c r="D73" s="51">
        <v>182038</v>
      </c>
      <c r="E73" s="53">
        <f>D73/G73*100</f>
        <v>111.43910083745531</v>
      </c>
      <c r="G73" s="49">
        <v>163352</v>
      </c>
    </row>
    <row r="74" spans="1:7" ht="15.75" customHeight="1" x14ac:dyDescent="0.25">
      <c r="A74" s="144" t="s">
        <v>208</v>
      </c>
      <c r="B74" s="144"/>
      <c r="C74" s="144"/>
      <c r="D74" s="144"/>
      <c r="E74" s="144"/>
    </row>
    <row r="75" spans="1:7" x14ac:dyDescent="0.2">
      <c r="A75" s="81" t="s">
        <v>209</v>
      </c>
      <c r="B75" s="105" t="s">
        <v>40</v>
      </c>
      <c r="C75" s="48" t="s">
        <v>7</v>
      </c>
      <c r="D75" s="51">
        <v>964619</v>
      </c>
      <c r="E75" s="83">
        <f>D75/G75*100</f>
        <v>105.83809701451597</v>
      </c>
      <c r="G75" s="7">
        <v>911410</v>
      </c>
    </row>
    <row r="76" spans="1:7" x14ac:dyDescent="0.2">
      <c r="A76" s="81" t="s">
        <v>210</v>
      </c>
      <c r="B76" s="82" t="s">
        <v>41</v>
      </c>
      <c r="C76" s="48" t="s">
        <v>7</v>
      </c>
      <c r="D76" s="88" t="s">
        <v>133</v>
      </c>
      <c r="E76" s="88" t="s">
        <v>133</v>
      </c>
      <c r="G76" s="7">
        <v>14432</v>
      </c>
    </row>
    <row r="77" spans="1:7" x14ac:dyDescent="0.2">
      <c r="A77" s="81" t="s">
        <v>211</v>
      </c>
      <c r="B77" s="82" t="s">
        <v>42</v>
      </c>
      <c r="C77" s="48" t="s">
        <v>7</v>
      </c>
      <c r="D77" s="83">
        <v>228660</v>
      </c>
      <c r="E77" s="83">
        <f>D77/G77*100</f>
        <v>91.675587255385423</v>
      </c>
      <c r="G77" s="7">
        <v>249423</v>
      </c>
    </row>
    <row r="78" spans="1:7" ht="15.75" customHeight="1" x14ac:dyDescent="0.25">
      <c r="A78" s="130" t="s">
        <v>191</v>
      </c>
      <c r="B78" s="130"/>
      <c r="C78" s="130"/>
      <c r="D78" s="130"/>
      <c r="E78" s="130"/>
    </row>
    <row r="79" spans="1:7" x14ac:dyDescent="0.2">
      <c r="A79" s="140" t="s">
        <v>32</v>
      </c>
      <c r="B79" s="82" t="s">
        <v>146</v>
      </c>
      <c r="C79" s="48" t="s">
        <v>39</v>
      </c>
      <c r="D79" s="51">
        <v>418240</v>
      </c>
      <c r="E79" s="83">
        <f>D79/G79*100</f>
        <v>98.845261222425478</v>
      </c>
      <c r="F79" s="4"/>
      <c r="G79" s="5">
        <v>423126</v>
      </c>
    </row>
    <row r="80" spans="1:7" x14ac:dyDescent="0.2">
      <c r="A80" s="140"/>
      <c r="B80" s="138" t="s">
        <v>62</v>
      </c>
      <c r="C80" s="138"/>
      <c r="D80" s="138"/>
      <c r="E80" s="138"/>
    </row>
    <row r="81" spans="1:14" ht="25.5" x14ac:dyDescent="0.2">
      <c r="A81" s="140"/>
      <c r="B81" s="89" t="s">
        <v>201</v>
      </c>
      <c r="C81" s="48" t="s">
        <v>7</v>
      </c>
      <c r="D81" s="51">
        <v>4962</v>
      </c>
      <c r="E81" s="52">
        <f>D81/G81*100</f>
        <v>124.67336683417085</v>
      </c>
      <c r="F81" s="4"/>
      <c r="G81" s="5">
        <v>3980</v>
      </c>
    </row>
    <row r="82" spans="1:14" ht="15.75" customHeight="1" x14ac:dyDescent="0.2">
      <c r="A82" s="140"/>
      <c r="B82" s="89" t="s">
        <v>9</v>
      </c>
      <c r="C82" s="48" t="s">
        <v>7</v>
      </c>
      <c r="D82" s="85">
        <v>354465</v>
      </c>
      <c r="E82" s="52">
        <f t="shared" ref="E82:E93" si="8">D82/G82*100</f>
        <v>96.516617745563053</v>
      </c>
      <c r="F82" s="4"/>
      <c r="G82" s="6">
        <v>367258</v>
      </c>
      <c r="N82" s="1" t="s">
        <v>197</v>
      </c>
    </row>
    <row r="83" spans="1:14" ht="25.5" x14ac:dyDescent="0.2">
      <c r="A83" s="140"/>
      <c r="B83" s="89" t="s">
        <v>171</v>
      </c>
      <c r="C83" s="48" t="s">
        <v>7</v>
      </c>
      <c r="D83" s="85">
        <v>1533</v>
      </c>
      <c r="E83" s="52">
        <f t="shared" si="8"/>
        <v>3650</v>
      </c>
      <c r="F83" s="4"/>
      <c r="G83" s="6">
        <v>42</v>
      </c>
    </row>
    <row r="84" spans="1:14" ht="26.25" customHeight="1" x14ac:dyDescent="0.2">
      <c r="A84" s="140"/>
      <c r="B84" s="93" t="s">
        <v>172</v>
      </c>
      <c r="C84" s="48" t="s">
        <v>7</v>
      </c>
      <c r="D84" s="85">
        <v>1</v>
      </c>
      <c r="E84" s="52">
        <f t="shared" si="8"/>
        <v>8.8967971530249101E-2</v>
      </c>
      <c r="G84" s="6">
        <v>1124</v>
      </c>
    </row>
    <row r="85" spans="1:14" ht="26.25" customHeight="1" x14ac:dyDescent="0.2">
      <c r="A85" s="140"/>
      <c r="B85" s="93" t="s">
        <v>214</v>
      </c>
      <c r="C85" s="48" t="s">
        <v>7</v>
      </c>
      <c r="D85" s="85">
        <v>392</v>
      </c>
      <c r="E85" s="91" t="s">
        <v>133</v>
      </c>
      <c r="G85" s="6"/>
    </row>
    <row r="86" spans="1:14" ht="25.5" x14ac:dyDescent="0.2">
      <c r="A86" s="140"/>
      <c r="B86" s="93" t="s">
        <v>174</v>
      </c>
      <c r="C86" s="48" t="s">
        <v>7</v>
      </c>
      <c r="D86" s="85">
        <v>8863</v>
      </c>
      <c r="E86" s="52">
        <f t="shared" si="8"/>
        <v>22725.641025641024</v>
      </c>
      <c r="F86" s="4"/>
      <c r="G86" s="6">
        <v>39</v>
      </c>
    </row>
    <row r="87" spans="1:14" x14ac:dyDescent="0.2">
      <c r="A87" s="140"/>
      <c r="B87" s="93" t="s">
        <v>199</v>
      </c>
      <c r="C87" s="48" t="s">
        <v>7</v>
      </c>
      <c r="D87" s="85">
        <v>1025</v>
      </c>
      <c r="E87" s="91" t="s">
        <v>133</v>
      </c>
      <c r="F87" s="4"/>
      <c r="G87" s="6"/>
    </row>
    <row r="88" spans="1:14" x14ac:dyDescent="0.2">
      <c r="A88" s="140"/>
      <c r="B88" s="93" t="s">
        <v>215</v>
      </c>
      <c r="C88" s="48" t="s">
        <v>7</v>
      </c>
      <c r="D88" s="85" t="s">
        <v>133</v>
      </c>
      <c r="E88" s="91" t="s">
        <v>133</v>
      </c>
      <c r="F88" s="4"/>
      <c r="G88" s="6">
        <v>9859</v>
      </c>
    </row>
    <row r="89" spans="1:14" x14ac:dyDescent="0.2">
      <c r="A89" s="140"/>
      <c r="B89" s="93" t="s">
        <v>175</v>
      </c>
      <c r="C89" s="48" t="s">
        <v>7</v>
      </c>
      <c r="D89" s="85" t="s">
        <v>133</v>
      </c>
      <c r="E89" s="85" t="s">
        <v>133</v>
      </c>
      <c r="F89" s="4"/>
      <c r="G89" s="6" t="s">
        <v>133</v>
      </c>
    </row>
    <row r="90" spans="1:14" ht="25.5" x14ac:dyDescent="0.2">
      <c r="A90" s="140"/>
      <c r="B90" s="93" t="s">
        <v>177</v>
      </c>
      <c r="C90" s="48" t="s">
        <v>7</v>
      </c>
      <c r="D90" s="85">
        <v>25284</v>
      </c>
      <c r="E90" s="52">
        <f t="shared" si="8"/>
        <v>134.74738861649968</v>
      </c>
      <c r="F90" s="4"/>
      <c r="G90" s="6">
        <v>18764</v>
      </c>
    </row>
    <row r="91" spans="1:14" x14ac:dyDescent="0.2">
      <c r="A91" s="140"/>
      <c r="B91" s="93" t="s">
        <v>12</v>
      </c>
      <c r="C91" s="48" t="s">
        <v>7</v>
      </c>
      <c r="D91" s="85">
        <v>12349</v>
      </c>
      <c r="E91" s="52">
        <f t="shared" si="8"/>
        <v>121.65303910944733</v>
      </c>
      <c r="F91" s="4"/>
      <c r="G91" s="6">
        <v>10151</v>
      </c>
    </row>
    <row r="92" spans="1:14" ht="17.25" customHeight="1" x14ac:dyDescent="0.2">
      <c r="A92" s="140"/>
      <c r="B92" s="93" t="s">
        <v>178</v>
      </c>
      <c r="C92" s="48" t="s">
        <v>7</v>
      </c>
      <c r="D92" s="85">
        <v>417</v>
      </c>
      <c r="E92" s="52">
        <f t="shared" si="8"/>
        <v>31.026785714285715</v>
      </c>
      <c r="F92" s="4"/>
      <c r="G92" s="6">
        <v>1344</v>
      </c>
    </row>
    <row r="93" spans="1:14" ht="25.5" x14ac:dyDescent="0.2">
      <c r="A93" s="140"/>
      <c r="B93" s="93" t="s">
        <v>179</v>
      </c>
      <c r="C93" s="48" t="s">
        <v>7</v>
      </c>
      <c r="D93" s="85">
        <v>894</v>
      </c>
      <c r="E93" s="52">
        <f t="shared" si="8"/>
        <v>150.75885328836424</v>
      </c>
      <c r="F93" s="4"/>
      <c r="G93" s="6">
        <v>593</v>
      </c>
    </row>
    <row r="94" spans="1:14" x14ac:dyDescent="0.2">
      <c r="A94" s="140"/>
      <c r="B94" s="93" t="s">
        <v>180</v>
      </c>
      <c r="C94" s="48" t="s">
        <v>7</v>
      </c>
      <c r="D94" s="85">
        <v>1218</v>
      </c>
      <c r="E94" s="85" t="s">
        <v>133</v>
      </c>
      <c r="G94" s="6" t="s">
        <v>133</v>
      </c>
    </row>
    <row r="95" spans="1:14" ht="24" customHeight="1" x14ac:dyDescent="0.2">
      <c r="A95" s="140" t="s">
        <v>33</v>
      </c>
      <c r="B95" s="84" t="s">
        <v>100</v>
      </c>
      <c r="C95" s="48" t="s">
        <v>7</v>
      </c>
      <c r="D95" s="51">
        <v>428581</v>
      </c>
      <c r="E95" s="52">
        <f t="shared" ref="E95" si="9">D95/G95*100</f>
        <v>103.39810275611828</v>
      </c>
      <c r="F95" s="4"/>
      <c r="G95" s="5">
        <v>414496</v>
      </c>
    </row>
    <row r="96" spans="1:14" x14ac:dyDescent="0.2">
      <c r="A96" s="140"/>
      <c r="B96" s="138" t="s">
        <v>60</v>
      </c>
      <c r="C96" s="138"/>
      <c r="D96" s="138"/>
      <c r="E96" s="138"/>
    </row>
    <row r="97" spans="1:10" x14ac:dyDescent="0.2">
      <c r="A97" s="140"/>
      <c r="B97" s="84" t="s">
        <v>74</v>
      </c>
      <c r="C97" s="48" t="s">
        <v>7</v>
      </c>
      <c r="D97" s="106">
        <v>4194</v>
      </c>
      <c r="E97" s="91" t="s">
        <v>133</v>
      </c>
      <c r="F97" s="4"/>
      <c r="G97" s="10">
        <v>2079</v>
      </c>
    </row>
    <row r="98" spans="1:10" ht="12" customHeight="1" x14ac:dyDescent="0.2">
      <c r="A98" s="140"/>
      <c r="B98" s="84" t="s">
        <v>75</v>
      </c>
      <c r="C98" s="48" t="s">
        <v>7</v>
      </c>
      <c r="D98" s="85">
        <v>17214</v>
      </c>
      <c r="E98" s="91">
        <f>D98/G98*100</f>
        <v>175.08136696501219</v>
      </c>
      <c r="F98" s="4"/>
      <c r="G98" s="10">
        <v>9832</v>
      </c>
    </row>
    <row r="99" spans="1:10" ht="12" customHeight="1" x14ac:dyDescent="0.2">
      <c r="A99" s="140"/>
      <c r="B99" s="70" t="s">
        <v>76</v>
      </c>
      <c r="C99" s="48" t="s">
        <v>7</v>
      </c>
      <c r="D99" s="85" t="s">
        <v>133</v>
      </c>
      <c r="E99" s="91" t="s">
        <v>133</v>
      </c>
      <c r="F99" s="4"/>
      <c r="G99" s="10">
        <v>10168</v>
      </c>
    </row>
    <row r="100" spans="1:10" ht="11.25" customHeight="1" x14ac:dyDescent="0.2">
      <c r="A100" s="140"/>
      <c r="B100" s="84" t="s">
        <v>99</v>
      </c>
      <c r="C100" s="48" t="s">
        <v>7</v>
      </c>
      <c r="D100" s="51">
        <v>214197</v>
      </c>
      <c r="E100" s="91">
        <f>D100/G100*100</f>
        <v>69.979580835388873</v>
      </c>
      <c r="F100" s="4"/>
      <c r="G100" s="9">
        <v>306085</v>
      </c>
    </row>
    <row r="101" spans="1:10" ht="12" customHeight="1" x14ac:dyDescent="0.2">
      <c r="A101" s="140"/>
      <c r="B101" s="84" t="s">
        <v>77</v>
      </c>
      <c r="C101" s="48" t="s">
        <v>7</v>
      </c>
      <c r="D101" s="85">
        <f>D95-D97-D98-181924</f>
        <v>225249</v>
      </c>
      <c r="E101" s="91">
        <f>D101/G101*100</f>
        <v>260.91020710744567</v>
      </c>
      <c r="F101" s="4"/>
      <c r="G101" s="6">
        <f>G95-G97-G98-G99-306085</f>
        <v>86332</v>
      </c>
    </row>
    <row r="102" spans="1:10" ht="12" customHeight="1" x14ac:dyDescent="0.2">
      <c r="A102" s="97" t="s">
        <v>43</v>
      </c>
      <c r="B102" s="84" t="s">
        <v>73</v>
      </c>
      <c r="C102" s="48" t="s">
        <v>7</v>
      </c>
      <c r="D102" s="51">
        <v>193648</v>
      </c>
      <c r="E102" s="91">
        <f>D102/G102*100</f>
        <v>115.67566275999665</v>
      </c>
      <c r="G102" s="9">
        <v>167406</v>
      </c>
    </row>
    <row r="103" spans="1:10" ht="15" hidden="1" customHeight="1" x14ac:dyDescent="0.2">
      <c r="A103" s="97" t="s">
        <v>72</v>
      </c>
      <c r="B103" s="49" t="s">
        <v>21</v>
      </c>
      <c r="C103" s="81" t="s">
        <v>16</v>
      </c>
      <c r="D103" s="106" t="s">
        <v>133</v>
      </c>
      <c r="E103" s="91" t="s">
        <v>133</v>
      </c>
      <c r="G103" s="10" t="s">
        <v>133</v>
      </c>
    </row>
    <row r="104" spans="1:10" ht="13.5" hidden="1" customHeight="1" x14ac:dyDescent="0.2">
      <c r="A104" s="81" t="s">
        <v>95</v>
      </c>
      <c r="B104" s="84" t="s">
        <v>22</v>
      </c>
      <c r="C104" s="81" t="s">
        <v>98</v>
      </c>
      <c r="D104" s="49">
        <v>24.6</v>
      </c>
      <c r="E104" s="91" t="e">
        <f>D104/F104*100</f>
        <v>#DIV/0!</v>
      </c>
      <c r="F104" s="4"/>
      <c r="G104" s="9">
        <v>24.6</v>
      </c>
    </row>
    <row r="105" spans="1:10" ht="16.149999999999999" customHeight="1" x14ac:dyDescent="0.25">
      <c r="A105" s="130" t="s">
        <v>192</v>
      </c>
      <c r="B105" s="130"/>
      <c r="C105" s="130"/>
      <c r="D105" s="130"/>
      <c r="E105" s="130"/>
    </row>
    <row r="106" spans="1:10" ht="26.25" customHeight="1" x14ac:dyDescent="0.2">
      <c r="A106" s="97" t="s">
        <v>116</v>
      </c>
      <c r="B106" s="84" t="s">
        <v>198</v>
      </c>
      <c r="C106" s="48" t="s">
        <v>7</v>
      </c>
      <c r="D106" s="51">
        <v>3717901</v>
      </c>
      <c r="E106" s="91">
        <f>D106/G106*100</f>
        <v>349.89473704023328</v>
      </c>
      <c r="F106" s="30"/>
      <c r="G106" s="9">
        <v>1062577</v>
      </c>
    </row>
    <row r="107" spans="1:10" hidden="1" x14ac:dyDescent="0.2">
      <c r="A107" s="97"/>
      <c r="B107" s="107" t="s">
        <v>96</v>
      </c>
      <c r="C107" s="107"/>
      <c r="D107" s="107"/>
      <c r="E107" s="91"/>
      <c r="F107" s="30"/>
      <c r="G107" s="12"/>
      <c r="J107" s="1" t="s">
        <v>197</v>
      </c>
    </row>
    <row r="108" spans="1:10" hidden="1" x14ac:dyDescent="0.2">
      <c r="A108" s="97"/>
      <c r="B108" s="84" t="s">
        <v>9</v>
      </c>
      <c r="C108" s="48" t="s">
        <v>7</v>
      </c>
      <c r="D108" s="108">
        <v>1161319</v>
      </c>
      <c r="E108" s="91">
        <f>D108/G108*100</f>
        <v>152.28915188669967</v>
      </c>
      <c r="F108" s="25"/>
      <c r="G108" s="26">
        <v>762575</v>
      </c>
    </row>
    <row r="109" spans="1:10" hidden="1" x14ac:dyDescent="0.2">
      <c r="A109" s="97"/>
      <c r="B109" s="84" t="s">
        <v>10</v>
      </c>
      <c r="C109" s="48" t="s">
        <v>7</v>
      </c>
      <c r="D109" s="85">
        <v>198445</v>
      </c>
      <c r="E109" s="91">
        <f>D109/G109*100</f>
        <v>333.36413116516599</v>
      </c>
      <c r="F109" s="25"/>
      <c r="G109" s="27">
        <v>59528</v>
      </c>
    </row>
    <row r="110" spans="1:10" hidden="1" x14ac:dyDescent="0.2">
      <c r="A110" s="97"/>
      <c r="B110" s="84" t="s">
        <v>8</v>
      </c>
      <c r="C110" s="48" t="s">
        <v>7</v>
      </c>
      <c r="D110" s="51">
        <v>8240</v>
      </c>
      <c r="E110" s="91">
        <v>-296.89999999999998</v>
      </c>
      <c r="F110" s="25"/>
      <c r="G110" s="26">
        <v>-2775</v>
      </c>
    </row>
    <row r="111" spans="1:10" x14ac:dyDescent="0.2">
      <c r="A111" s="145" t="s">
        <v>117</v>
      </c>
      <c r="B111" s="84" t="s">
        <v>54</v>
      </c>
      <c r="C111" s="84"/>
      <c r="D111" s="84"/>
      <c r="E111" s="84"/>
      <c r="F111" s="4"/>
      <c r="G111" s="11"/>
    </row>
    <row r="112" spans="1:10" x14ac:dyDescent="0.2">
      <c r="A112" s="146"/>
      <c r="B112" s="84" t="s">
        <v>111</v>
      </c>
      <c r="C112" s="48" t="s">
        <v>55</v>
      </c>
      <c r="D112" s="106" t="s">
        <v>235</v>
      </c>
      <c r="E112" s="106" t="s">
        <v>239</v>
      </c>
      <c r="F112" s="30"/>
      <c r="G112" s="10" t="s">
        <v>237</v>
      </c>
    </row>
    <row r="113" spans="1:7" x14ac:dyDescent="0.2">
      <c r="A113" s="146"/>
      <c r="B113" s="84" t="s">
        <v>110</v>
      </c>
      <c r="C113" s="48" t="s">
        <v>55</v>
      </c>
      <c r="D113" s="106" t="s">
        <v>236</v>
      </c>
      <c r="E113" s="106" t="s">
        <v>240</v>
      </c>
      <c r="F113" s="30"/>
      <c r="G113" s="10" t="s">
        <v>238</v>
      </c>
    </row>
    <row r="114" spans="1:7" ht="13.15" customHeight="1" x14ac:dyDescent="0.2">
      <c r="A114" s="147"/>
      <c r="B114" s="84" t="s">
        <v>125</v>
      </c>
      <c r="C114" s="48" t="s">
        <v>55</v>
      </c>
      <c r="D114" s="49">
        <v>132.69999999999999</v>
      </c>
      <c r="E114" s="90">
        <f>D114/G114*100</f>
        <v>89.601620526671169</v>
      </c>
      <c r="F114" s="30"/>
      <c r="G114" s="9">
        <v>148.1</v>
      </c>
    </row>
    <row r="115" spans="1:7" ht="15.75" customHeight="1" x14ac:dyDescent="0.25">
      <c r="A115" s="130" t="s">
        <v>135</v>
      </c>
      <c r="B115" s="130"/>
      <c r="C115" s="130"/>
      <c r="D115" s="130"/>
      <c r="E115" s="130"/>
      <c r="F115" s="4"/>
    </row>
    <row r="116" spans="1:7" ht="15" customHeight="1" x14ac:dyDescent="0.2">
      <c r="A116" s="140" t="s">
        <v>44</v>
      </c>
      <c r="B116" s="109" t="s">
        <v>114</v>
      </c>
      <c r="C116" s="48" t="s">
        <v>7</v>
      </c>
      <c r="D116" s="110">
        <v>187180</v>
      </c>
      <c r="E116" s="111">
        <f>D116/G116*100</f>
        <v>121.84587583802401</v>
      </c>
      <c r="F116" s="4"/>
      <c r="G116" s="18">
        <v>153620.29999999999</v>
      </c>
    </row>
    <row r="117" spans="1:7" x14ac:dyDescent="0.2">
      <c r="A117" s="154"/>
      <c r="B117" s="138" t="s">
        <v>60</v>
      </c>
      <c r="C117" s="138"/>
      <c r="D117" s="138"/>
      <c r="E117" s="138"/>
      <c r="F117" s="4"/>
    </row>
    <row r="118" spans="1:7" x14ac:dyDescent="0.2">
      <c r="A118" s="154"/>
      <c r="B118" s="109" t="s">
        <v>103</v>
      </c>
      <c r="C118" s="48" t="s">
        <v>7</v>
      </c>
      <c r="D118" s="112">
        <v>69580.524520000006</v>
      </c>
      <c r="E118" s="113">
        <f>D118/G118*100</f>
        <v>113.16485554278424</v>
      </c>
      <c r="F118" s="4"/>
      <c r="G118" s="19">
        <v>61485.9836</v>
      </c>
    </row>
    <row r="119" spans="1:7" x14ac:dyDescent="0.2">
      <c r="A119" s="154"/>
      <c r="B119" s="84" t="s">
        <v>60</v>
      </c>
      <c r="C119" s="48"/>
      <c r="D119" s="88"/>
      <c r="E119" s="52"/>
      <c r="F119" s="4"/>
      <c r="G119" s="13"/>
    </row>
    <row r="120" spans="1:7" x14ac:dyDescent="0.2">
      <c r="A120" s="154"/>
      <c r="B120" s="84" t="s">
        <v>194</v>
      </c>
      <c r="C120" s="48" t="s">
        <v>7</v>
      </c>
      <c r="D120" s="83">
        <v>41538.47</v>
      </c>
      <c r="E120" s="91">
        <f>D120/G120*100</f>
        <v>101.95309717304208</v>
      </c>
      <c r="F120" s="4"/>
      <c r="G120" s="7">
        <v>40742.724990000002</v>
      </c>
    </row>
    <row r="121" spans="1:7" ht="12.75" customHeight="1" x14ac:dyDescent="0.2">
      <c r="A121" s="154"/>
      <c r="B121" s="84" t="s">
        <v>195</v>
      </c>
      <c r="C121" s="48" t="s">
        <v>7</v>
      </c>
      <c r="D121" s="88">
        <v>55</v>
      </c>
      <c r="E121" s="91">
        <f t="shared" ref="E121:E131" si="10">D121/G121*100</f>
        <v>220.88353413654619</v>
      </c>
      <c r="F121" s="4"/>
      <c r="G121" s="13">
        <v>24.9</v>
      </c>
    </row>
    <row r="122" spans="1:7" x14ac:dyDescent="0.2">
      <c r="A122" s="154"/>
      <c r="B122" s="84" t="s">
        <v>193</v>
      </c>
      <c r="C122" s="48" t="s">
        <v>7</v>
      </c>
      <c r="D122" s="83">
        <v>1477.1</v>
      </c>
      <c r="E122" s="91">
        <f t="shared" si="10"/>
        <v>94.45244731400156</v>
      </c>
      <c r="F122" s="4"/>
      <c r="G122" s="7">
        <v>1563.85572</v>
      </c>
    </row>
    <row r="123" spans="1:7" ht="11.25" customHeight="1" x14ac:dyDescent="0.2">
      <c r="A123" s="154"/>
      <c r="B123" s="84" t="s">
        <v>104</v>
      </c>
      <c r="C123" s="48" t="s">
        <v>7</v>
      </c>
      <c r="D123" s="88">
        <v>59.6</v>
      </c>
      <c r="E123" s="91">
        <f t="shared" si="10"/>
        <v>124.94758909853249</v>
      </c>
      <c r="F123" s="4"/>
      <c r="G123" s="13">
        <v>47.7</v>
      </c>
    </row>
    <row r="124" spans="1:7" ht="12.75" customHeight="1" x14ac:dyDescent="0.2">
      <c r="A124" s="154"/>
      <c r="B124" s="84" t="s">
        <v>196</v>
      </c>
      <c r="C124" s="48" t="s">
        <v>7</v>
      </c>
      <c r="D124" s="88">
        <v>17731.2</v>
      </c>
      <c r="E124" s="91">
        <f t="shared" si="10"/>
        <v>104.71857473039942</v>
      </c>
      <c r="G124" s="13">
        <v>16932.23962</v>
      </c>
    </row>
    <row r="125" spans="1:7" ht="15" customHeight="1" x14ac:dyDescent="0.2">
      <c r="A125" s="154"/>
      <c r="B125" s="109" t="s">
        <v>105</v>
      </c>
      <c r="C125" s="48" t="s">
        <v>7</v>
      </c>
      <c r="D125" s="112">
        <v>39833.1</v>
      </c>
      <c r="E125" s="91">
        <f t="shared" si="10"/>
        <v>89.943597587043939</v>
      </c>
      <c r="F125" s="4"/>
      <c r="G125" s="19">
        <v>44286.754220000003</v>
      </c>
    </row>
    <row r="126" spans="1:7" ht="27.6" customHeight="1" x14ac:dyDescent="0.2">
      <c r="A126" s="154"/>
      <c r="B126" s="84" t="s">
        <v>102</v>
      </c>
      <c r="C126" s="48" t="s">
        <v>7</v>
      </c>
      <c r="D126" s="83">
        <v>33232.699999999997</v>
      </c>
      <c r="E126" s="91">
        <f t="shared" si="10"/>
        <v>88.807784808104046</v>
      </c>
      <c r="F126" s="4"/>
      <c r="G126" s="7">
        <v>37420.931140000001</v>
      </c>
    </row>
    <row r="127" spans="1:7" ht="27" customHeight="1" x14ac:dyDescent="0.2">
      <c r="A127" s="154"/>
      <c r="B127" s="114" t="s">
        <v>63</v>
      </c>
      <c r="C127" s="48" t="s">
        <v>7</v>
      </c>
      <c r="D127" s="88">
        <v>297.3</v>
      </c>
      <c r="E127" s="91">
        <f t="shared" si="10"/>
        <v>195.96118268011622</v>
      </c>
      <c r="F127" s="4"/>
      <c r="G127" s="13">
        <v>151.71372</v>
      </c>
    </row>
    <row r="128" spans="1:7" ht="12.75" customHeight="1" x14ac:dyDescent="0.2">
      <c r="A128" s="154"/>
      <c r="B128" s="115" t="s">
        <v>45</v>
      </c>
      <c r="C128" s="48" t="s">
        <v>7</v>
      </c>
      <c r="D128" s="83">
        <v>4463.1000000000004</v>
      </c>
      <c r="E128" s="91">
        <f t="shared" si="10"/>
        <v>71.290607649090703</v>
      </c>
      <c r="F128" s="4"/>
      <c r="G128" s="7">
        <v>6260.4319800000003</v>
      </c>
    </row>
    <row r="129" spans="1:7" ht="12.75" customHeight="1" x14ac:dyDescent="0.2">
      <c r="A129" s="154"/>
      <c r="B129" s="49" t="s">
        <v>107</v>
      </c>
      <c r="C129" s="48" t="s">
        <v>7</v>
      </c>
      <c r="D129" s="83">
        <v>1730.2</v>
      </c>
      <c r="E129" s="91">
        <f t="shared" si="10"/>
        <v>2238.2747044298876</v>
      </c>
      <c r="F129" s="4"/>
      <c r="G129" s="7">
        <v>77.300610000000006</v>
      </c>
    </row>
    <row r="130" spans="1:7" x14ac:dyDescent="0.2">
      <c r="A130" s="154"/>
      <c r="B130" s="114" t="s">
        <v>46</v>
      </c>
      <c r="C130" s="48" t="s">
        <v>7</v>
      </c>
      <c r="D130" s="83">
        <f>D125-D126-D127-D128-D129</f>
        <v>109.80000000000086</v>
      </c>
      <c r="E130" s="91">
        <f t="shared" si="10"/>
        <v>29.172895022187557</v>
      </c>
      <c r="F130" s="4"/>
      <c r="G130" s="7">
        <f>G125-G126-G127-G128-G129</f>
        <v>376.3767700000019</v>
      </c>
    </row>
    <row r="131" spans="1:7" ht="24.75" customHeight="1" x14ac:dyDescent="0.2">
      <c r="A131" s="154"/>
      <c r="B131" s="116" t="s">
        <v>109</v>
      </c>
      <c r="C131" s="117" t="s">
        <v>7</v>
      </c>
      <c r="D131" s="118">
        <v>77766.399999999994</v>
      </c>
      <c r="E131" s="111">
        <f t="shared" si="10"/>
        <v>70.018654553362595</v>
      </c>
      <c r="F131" s="28"/>
      <c r="G131" s="54">
        <v>111065.25896000001</v>
      </c>
    </row>
    <row r="132" spans="1:7" ht="15.75" customHeight="1" x14ac:dyDescent="0.2">
      <c r="A132" s="140" t="s">
        <v>53</v>
      </c>
      <c r="B132" s="119" t="s">
        <v>67</v>
      </c>
      <c r="C132" s="120" t="s">
        <v>7</v>
      </c>
      <c r="D132" s="121">
        <v>182299.57514</v>
      </c>
      <c r="E132" s="122">
        <f>D132/G132*100</f>
        <v>83.761265015838418</v>
      </c>
      <c r="F132" s="29"/>
      <c r="G132" s="55">
        <v>217641.86</v>
      </c>
    </row>
    <row r="133" spans="1:7" ht="12" customHeight="1" x14ac:dyDescent="0.2">
      <c r="A133" s="154"/>
      <c r="B133" s="84" t="s">
        <v>11</v>
      </c>
      <c r="C133" s="48" t="s">
        <v>7</v>
      </c>
      <c r="D133" s="123">
        <v>30341.524740000001</v>
      </c>
      <c r="E133" s="122">
        <f t="shared" ref="E133:E145" si="11">D133/G133*100</f>
        <v>93.191080458499187</v>
      </c>
      <c r="F133" s="4"/>
      <c r="G133" s="14">
        <v>32558.400000000001</v>
      </c>
    </row>
    <row r="134" spans="1:7" ht="12.6" customHeight="1" x14ac:dyDescent="0.2">
      <c r="A134" s="154"/>
      <c r="B134" s="124" t="s">
        <v>80</v>
      </c>
      <c r="C134" s="48" t="s">
        <v>7</v>
      </c>
      <c r="D134" s="83">
        <v>987.75099999999998</v>
      </c>
      <c r="E134" s="122">
        <f t="shared" si="11"/>
        <v>107.77424986361157</v>
      </c>
      <c r="F134" s="4"/>
      <c r="G134" s="7">
        <v>916.5</v>
      </c>
    </row>
    <row r="135" spans="1:7" ht="24" customHeight="1" x14ac:dyDescent="0.2">
      <c r="A135" s="154"/>
      <c r="B135" s="125" t="s">
        <v>81</v>
      </c>
      <c r="C135" s="48" t="s">
        <v>7</v>
      </c>
      <c r="D135" s="83">
        <v>2591.49602</v>
      </c>
      <c r="E135" s="122">
        <f t="shared" si="11"/>
        <v>3478.518147651007</v>
      </c>
      <c r="F135" s="4"/>
      <c r="G135" s="7">
        <v>74.5</v>
      </c>
    </row>
    <row r="136" spans="1:7" ht="12" customHeight="1" x14ac:dyDescent="0.2">
      <c r="A136" s="154"/>
      <c r="B136" s="124" t="s">
        <v>82</v>
      </c>
      <c r="C136" s="48" t="s">
        <v>7</v>
      </c>
      <c r="D136" s="83">
        <v>37336.028209999997</v>
      </c>
      <c r="E136" s="122">
        <f t="shared" si="11"/>
        <v>47.867807475044295</v>
      </c>
      <c r="F136" s="4"/>
      <c r="G136" s="7">
        <v>77998.2</v>
      </c>
    </row>
    <row r="137" spans="1:7" ht="12" customHeight="1" x14ac:dyDescent="0.2">
      <c r="A137" s="154"/>
      <c r="B137" s="124" t="s">
        <v>83</v>
      </c>
      <c r="C137" s="48" t="s">
        <v>7</v>
      </c>
      <c r="D137" s="83">
        <v>57768.973989999999</v>
      </c>
      <c r="E137" s="122">
        <f t="shared" si="11"/>
        <v>125.34629561160835</v>
      </c>
      <c r="F137" s="4"/>
      <c r="G137" s="7">
        <v>46087.5</v>
      </c>
    </row>
    <row r="138" spans="1:7" ht="13.9" customHeight="1" x14ac:dyDescent="0.2">
      <c r="A138" s="154"/>
      <c r="B138" s="124" t="s">
        <v>84</v>
      </c>
      <c r="C138" s="48" t="s">
        <v>7</v>
      </c>
      <c r="D138" s="88">
        <v>435.06</v>
      </c>
      <c r="E138" s="122">
        <f t="shared" si="11"/>
        <v>91.01673640167364</v>
      </c>
      <c r="F138" s="4"/>
      <c r="G138" s="13">
        <v>478</v>
      </c>
    </row>
    <row r="139" spans="1:7" ht="12.75" customHeight="1" x14ac:dyDescent="0.2">
      <c r="A139" s="154"/>
      <c r="B139" s="126" t="s">
        <v>126</v>
      </c>
      <c r="C139" s="48" t="s">
        <v>7</v>
      </c>
      <c r="D139" s="83">
        <v>31087.760999999999</v>
      </c>
      <c r="E139" s="122">
        <f t="shared" si="11"/>
        <v>100.22458177644667</v>
      </c>
      <c r="F139" s="4"/>
      <c r="G139" s="13">
        <v>31018.1</v>
      </c>
    </row>
    <row r="140" spans="1:7" ht="12.75" customHeight="1" x14ac:dyDescent="0.2">
      <c r="A140" s="154"/>
      <c r="B140" s="125" t="s">
        <v>85</v>
      </c>
      <c r="C140" s="48" t="s">
        <v>7</v>
      </c>
      <c r="D140" s="83">
        <v>8337.7739999999994</v>
      </c>
      <c r="E140" s="122">
        <f t="shared" si="11"/>
        <v>116.31127851014855</v>
      </c>
      <c r="F140" s="4"/>
      <c r="G140" s="7">
        <v>7168.5</v>
      </c>
    </row>
    <row r="141" spans="1:7" ht="12.75" customHeight="1" x14ac:dyDescent="0.2">
      <c r="A141" s="154"/>
      <c r="B141" s="125" t="s">
        <v>127</v>
      </c>
      <c r="C141" s="48" t="s">
        <v>7</v>
      </c>
      <c r="D141" s="83">
        <v>12197.683999999999</v>
      </c>
      <c r="E141" s="122">
        <f t="shared" si="11"/>
        <v>62.328928260089747</v>
      </c>
      <c r="F141" s="4"/>
      <c r="G141" s="13">
        <v>19569.86</v>
      </c>
    </row>
    <row r="142" spans="1:7" ht="13.5" customHeight="1" x14ac:dyDescent="0.2">
      <c r="A142" s="154"/>
      <c r="B142" s="125" t="s">
        <v>129</v>
      </c>
      <c r="C142" s="48" t="s">
        <v>7</v>
      </c>
      <c r="D142" s="83">
        <v>693.6</v>
      </c>
      <c r="E142" s="122">
        <f t="shared" si="11"/>
        <v>100</v>
      </c>
      <c r="F142" s="4"/>
      <c r="G142" s="7">
        <v>693.6</v>
      </c>
    </row>
    <row r="143" spans="1:7" ht="13.5" customHeight="1" x14ac:dyDescent="0.2">
      <c r="A143" s="154"/>
      <c r="B143" s="125" t="s">
        <v>128</v>
      </c>
      <c r="C143" s="48" t="s">
        <v>7</v>
      </c>
      <c r="D143" s="88">
        <v>521.92157999999995</v>
      </c>
      <c r="E143" s="122">
        <f t="shared" si="11"/>
        <v>48.388798442425369</v>
      </c>
      <c r="F143" s="4"/>
      <c r="G143" s="7">
        <v>1078.5999999999999</v>
      </c>
    </row>
    <row r="144" spans="1:7" ht="28.15" customHeight="1" x14ac:dyDescent="0.2">
      <c r="A144" s="81" t="s">
        <v>118</v>
      </c>
      <c r="B144" s="84" t="s">
        <v>69</v>
      </c>
      <c r="C144" s="48" t="s">
        <v>97</v>
      </c>
      <c r="D144" s="83">
        <f>D116/20.186</f>
        <v>9272.7633012979295</v>
      </c>
      <c r="E144" s="122">
        <f t="shared" si="11"/>
        <v>123.4394214251259</v>
      </c>
      <c r="F144" s="4"/>
      <c r="G144" s="7">
        <f>G116/20.45</f>
        <v>7511.9951100244498</v>
      </c>
    </row>
    <row r="145" spans="1:7" ht="25.5" x14ac:dyDescent="0.2">
      <c r="A145" s="81" t="s">
        <v>119</v>
      </c>
      <c r="B145" s="84" t="s">
        <v>68</v>
      </c>
      <c r="C145" s="48" t="s">
        <v>97</v>
      </c>
      <c r="D145" s="83">
        <f>D132/20.2186</f>
        <v>9016.4291859970526</v>
      </c>
      <c r="E145" s="122">
        <f t="shared" si="11"/>
        <v>84.719904917941662</v>
      </c>
      <c r="F145" s="4"/>
      <c r="G145" s="13">
        <f>G132/20.45</f>
        <v>10642.633740831296</v>
      </c>
    </row>
    <row r="146" spans="1:7" ht="19.899999999999999" customHeight="1" x14ac:dyDescent="0.2">
      <c r="A146" s="127"/>
      <c r="B146" s="153" t="s">
        <v>115</v>
      </c>
      <c r="C146" s="153"/>
      <c r="D146" s="153"/>
      <c r="E146" s="153"/>
      <c r="G146" s="13" t="s">
        <v>133</v>
      </c>
    </row>
    <row r="147" spans="1:7" ht="53.45" customHeight="1" x14ac:dyDescent="0.2">
      <c r="A147" s="81" t="s">
        <v>47</v>
      </c>
      <c r="B147" s="128" t="s">
        <v>139</v>
      </c>
      <c r="C147" s="48" t="s">
        <v>15</v>
      </c>
      <c r="D147" s="106">
        <v>59.26</v>
      </c>
      <c r="E147" s="91">
        <f>D147/G147*100</f>
        <v>63.244397011739593</v>
      </c>
      <c r="F147" s="4"/>
      <c r="G147" s="10">
        <v>93.7</v>
      </c>
    </row>
    <row r="148" spans="1:7" ht="21" customHeight="1" x14ac:dyDescent="0.2">
      <c r="A148" s="153" t="s">
        <v>101</v>
      </c>
      <c r="B148" s="153"/>
      <c r="C148" s="153"/>
      <c r="D148" s="153"/>
      <c r="E148" s="153"/>
      <c r="G148" s="7"/>
    </row>
    <row r="149" spans="1:7" ht="25.5" x14ac:dyDescent="0.2">
      <c r="A149" s="81" t="s">
        <v>48</v>
      </c>
      <c r="B149" s="84" t="s">
        <v>112</v>
      </c>
      <c r="C149" s="81" t="s">
        <v>17</v>
      </c>
      <c r="D149" s="106" t="s">
        <v>222</v>
      </c>
      <c r="E149" s="106" t="s">
        <v>224</v>
      </c>
      <c r="F149" s="4"/>
      <c r="G149" s="10" t="s">
        <v>223</v>
      </c>
    </row>
    <row r="150" spans="1:7" ht="15" customHeight="1" x14ac:dyDescent="0.2">
      <c r="A150" s="97" t="s">
        <v>120</v>
      </c>
      <c r="B150" s="49" t="s">
        <v>18</v>
      </c>
      <c r="C150" s="81" t="s">
        <v>19</v>
      </c>
      <c r="D150" s="49">
        <v>9</v>
      </c>
      <c r="E150" s="106">
        <v>100</v>
      </c>
      <c r="F150" s="4"/>
      <c r="G150" s="9">
        <v>9</v>
      </c>
    </row>
    <row r="151" spans="1:7" ht="16.899999999999999" customHeight="1" x14ac:dyDescent="0.2">
      <c r="A151" s="97" t="s">
        <v>121</v>
      </c>
      <c r="B151" s="49" t="s">
        <v>20</v>
      </c>
      <c r="C151" s="81" t="s">
        <v>14</v>
      </c>
      <c r="D151" s="49">
        <v>0.5</v>
      </c>
      <c r="E151" s="91">
        <f>D151/G151*100</f>
        <v>67.567567567567565</v>
      </c>
      <c r="F151" s="4"/>
      <c r="G151" s="9">
        <v>0.74</v>
      </c>
    </row>
    <row r="152" spans="1:7" ht="25.5" x14ac:dyDescent="0.2">
      <c r="A152" s="81" t="s">
        <v>122</v>
      </c>
      <c r="B152" s="82" t="s">
        <v>70</v>
      </c>
      <c r="C152" s="81" t="s">
        <v>14</v>
      </c>
      <c r="D152" s="52">
        <v>32</v>
      </c>
      <c r="E152" s="91">
        <f>D152/G152*100</f>
        <v>152.38095238095238</v>
      </c>
      <c r="F152" s="4"/>
      <c r="G152" s="9">
        <v>21</v>
      </c>
    </row>
    <row r="153" spans="1:7" ht="26.45" customHeight="1" x14ac:dyDescent="0.2">
      <c r="A153" s="81" t="s">
        <v>123</v>
      </c>
      <c r="B153" s="84" t="s">
        <v>71</v>
      </c>
      <c r="C153" s="81" t="s">
        <v>14</v>
      </c>
      <c r="D153" s="49">
        <v>94.9</v>
      </c>
      <c r="E153" s="91">
        <f>D153/G153*100</f>
        <v>100.95744680851064</v>
      </c>
      <c r="F153" s="4"/>
      <c r="G153" s="9">
        <v>94</v>
      </c>
    </row>
    <row r="154" spans="1:7" ht="40.15" customHeight="1" x14ac:dyDescent="0.2">
      <c r="A154" s="140" t="s">
        <v>124</v>
      </c>
      <c r="B154" s="84" t="s">
        <v>113</v>
      </c>
      <c r="C154" s="81" t="s">
        <v>14</v>
      </c>
      <c r="D154" s="49">
        <v>100</v>
      </c>
      <c r="E154" s="49">
        <v>100</v>
      </c>
      <c r="G154" s="9">
        <v>100</v>
      </c>
    </row>
    <row r="155" spans="1:7" ht="16.5" customHeight="1" x14ac:dyDescent="0.2">
      <c r="A155" s="152"/>
      <c r="B155" s="139" t="s">
        <v>60</v>
      </c>
      <c r="C155" s="139"/>
      <c r="D155" s="139"/>
      <c r="E155" s="139"/>
      <c r="G155" s="9"/>
    </row>
    <row r="156" spans="1:7" ht="13.9" customHeight="1" x14ac:dyDescent="0.2">
      <c r="A156" s="152"/>
      <c r="B156" s="84" t="s">
        <v>23</v>
      </c>
      <c r="C156" s="81" t="s">
        <v>14</v>
      </c>
      <c r="D156" s="49">
        <v>100</v>
      </c>
      <c r="E156" s="49">
        <v>100</v>
      </c>
      <c r="G156" s="9">
        <v>100</v>
      </c>
    </row>
    <row r="157" spans="1:7" ht="13.15" customHeight="1" x14ac:dyDescent="0.2">
      <c r="A157" s="152"/>
      <c r="B157" s="84" t="s">
        <v>24</v>
      </c>
      <c r="C157" s="81" t="s">
        <v>14</v>
      </c>
      <c r="D157" s="49">
        <v>100</v>
      </c>
      <c r="E157" s="49">
        <v>100</v>
      </c>
      <c r="G157" s="9">
        <v>100</v>
      </c>
    </row>
    <row r="158" spans="1:7" ht="12" customHeight="1" x14ac:dyDescent="0.2">
      <c r="A158" s="152"/>
      <c r="B158" s="84" t="s">
        <v>25</v>
      </c>
      <c r="C158" s="81" t="s">
        <v>14</v>
      </c>
      <c r="D158" s="49">
        <v>100</v>
      </c>
      <c r="E158" s="49">
        <v>100</v>
      </c>
      <c r="G158" s="9">
        <v>100</v>
      </c>
    </row>
    <row r="159" spans="1:7" ht="11.45" customHeight="1" x14ac:dyDescent="0.2">
      <c r="A159" s="152"/>
      <c r="B159" s="84" t="s">
        <v>26</v>
      </c>
      <c r="C159" s="81" t="s">
        <v>27</v>
      </c>
      <c r="D159" s="49">
        <v>100</v>
      </c>
      <c r="E159" s="49">
        <v>100</v>
      </c>
      <c r="G159" s="9">
        <v>100</v>
      </c>
    </row>
    <row r="160" spans="1:7" ht="15" customHeight="1" x14ac:dyDescent="0.2">
      <c r="A160" s="3"/>
    </row>
    <row r="161" spans="1:5" ht="14.25" customHeight="1" x14ac:dyDescent="0.2">
      <c r="A161" s="3"/>
      <c r="B161" s="136"/>
      <c r="C161" s="136"/>
      <c r="D161" s="136"/>
      <c r="E161" s="136"/>
    </row>
    <row r="162" spans="1:5" x14ac:dyDescent="0.2">
      <c r="A162" s="3"/>
    </row>
    <row r="163" spans="1:5" x14ac:dyDescent="0.2">
      <c r="A163" s="3"/>
    </row>
    <row r="169" spans="1:5" ht="10.5" customHeight="1" x14ac:dyDescent="0.2"/>
    <row r="170" spans="1:5" ht="11.25" customHeight="1" x14ac:dyDescent="0.2"/>
    <row r="171" spans="1:5" ht="11.25" customHeight="1" x14ac:dyDescent="0.2"/>
    <row r="172" spans="1:5" ht="11.25" customHeight="1" x14ac:dyDescent="0.2"/>
    <row r="173" spans="1:5" ht="11.25" customHeight="1" x14ac:dyDescent="0.2"/>
    <row r="176" spans="1:5" ht="25.5" customHeight="1" x14ac:dyDescent="0.2"/>
    <row r="177" ht="12.75" customHeight="1" x14ac:dyDescent="0.2"/>
    <row r="268" ht="37.9" customHeight="1" x14ac:dyDescent="0.2"/>
    <row r="279" ht="13.15" customHeight="1" x14ac:dyDescent="0.2"/>
    <row r="280" ht="65.45" customHeight="1" x14ac:dyDescent="0.2"/>
    <row r="281" ht="13.9" customHeight="1" x14ac:dyDescent="0.2"/>
    <row r="282" ht="13.9" customHeight="1" x14ac:dyDescent="0.2"/>
    <row r="283" ht="13.9" customHeight="1" x14ac:dyDescent="0.2"/>
    <row r="284" ht="13.9" customHeight="1" x14ac:dyDescent="0.2"/>
    <row r="285" ht="13.9" customHeight="1" x14ac:dyDescent="0.2"/>
    <row r="286" ht="13.9" customHeight="1" x14ac:dyDescent="0.2"/>
    <row r="287" ht="13.9" customHeight="1" x14ac:dyDescent="0.2"/>
    <row r="291" ht="13.9" customHeight="1" x14ac:dyDescent="0.2"/>
    <row r="293" ht="12" customHeight="1" x14ac:dyDescent="0.2"/>
    <row r="297" ht="13.9" customHeight="1" x14ac:dyDescent="0.2"/>
    <row r="298" ht="64.900000000000006" customHeight="1" x14ac:dyDescent="0.2"/>
    <row r="304" ht="13.9" customHeight="1" x14ac:dyDescent="0.2"/>
    <row r="307" ht="14.45" customHeight="1" x14ac:dyDescent="0.2"/>
    <row r="335" ht="13.15" customHeight="1" x14ac:dyDescent="0.2"/>
    <row r="364" ht="13.9" customHeight="1" x14ac:dyDescent="0.2"/>
    <row r="373" ht="40.15" customHeight="1" x14ac:dyDescent="0.2"/>
    <row r="380" ht="13.9" customHeight="1" x14ac:dyDescent="0.2"/>
    <row r="385" ht="14.45" customHeight="1" x14ac:dyDescent="0.2"/>
    <row r="386" ht="24.6" customHeight="1" x14ac:dyDescent="0.2"/>
  </sheetData>
  <mergeCells count="40">
    <mergeCell ref="A111:A114"/>
    <mergeCell ref="A37:A40"/>
    <mergeCell ref="G7:G8"/>
    <mergeCell ref="A154:A159"/>
    <mergeCell ref="B146:E146"/>
    <mergeCell ref="A116:A131"/>
    <mergeCell ref="A132:A143"/>
    <mergeCell ref="A148:E148"/>
    <mergeCell ref="A41:A57"/>
    <mergeCell ref="B42:E42"/>
    <mergeCell ref="B20:E20"/>
    <mergeCell ref="B96:E96"/>
    <mergeCell ref="A60:A69"/>
    <mergeCell ref="A70:E70"/>
    <mergeCell ref="A72:A73"/>
    <mergeCell ref="B161:E161"/>
    <mergeCell ref="D7:D8"/>
    <mergeCell ref="C7:C8"/>
    <mergeCell ref="E7:E8"/>
    <mergeCell ref="A105:E105"/>
    <mergeCell ref="A115:E115"/>
    <mergeCell ref="B117:E117"/>
    <mergeCell ref="B155:E155"/>
    <mergeCell ref="A19:A35"/>
    <mergeCell ref="A58:E58"/>
    <mergeCell ref="A95:A101"/>
    <mergeCell ref="B80:E80"/>
    <mergeCell ref="A74:E74"/>
    <mergeCell ref="A78:E78"/>
    <mergeCell ref="A79:A94"/>
    <mergeCell ref="B38:E38"/>
    <mergeCell ref="A1:E1"/>
    <mergeCell ref="A9:E9"/>
    <mergeCell ref="A18:E18"/>
    <mergeCell ref="A2:E2"/>
    <mergeCell ref="A5:E5"/>
    <mergeCell ref="B7:B8"/>
    <mergeCell ref="A3:E3"/>
    <mergeCell ref="A4:E4"/>
    <mergeCell ref="A7:A8"/>
  </mergeCells>
  <phoneticPr fontId="0" type="noConversion"/>
  <pageMargins left="0.98425196850393704" right="0.39370078740157483" top="0.39370078740157483" bottom="0.39370078740157483" header="0" footer="0"/>
  <pageSetup paperSize="9" scale="89" orientation="portrait" r:id="rId1"/>
  <headerFooter alignWithMargins="0"/>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zoomScaleNormal="100" workbookViewId="0">
      <pane ySplit="11" topLeftCell="A12" activePane="bottomLeft" state="frozen"/>
      <selection pane="bottomLeft" activeCell="E12" sqref="E12"/>
    </sheetView>
  </sheetViews>
  <sheetFormatPr defaultColWidth="40.7109375" defaultRowHeight="12.75" x14ac:dyDescent="0.2"/>
  <cols>
    <col min="1" max="1" width="5" style="31" customWidth="1"/>
    <col min="2" max="2" width="21" style="31" customWidth="1"/>
    <col min="3" max="3" width="19.140625" style="31" customWidth="1"/>
    <col min="4" max="4" width="20" style="31" customWidth="1"/>
    <col min="5" max="5" width="14.85546875" style="31" customWidth="1"/>
    <col min="6" max="6" width="170" style="31" customWidth="1"/>
    <col min="7" max="16384" width="40.7109375" style="31"/>
  </cols>
  <sheetData>
    <row r="1" spans="1:18" ht="15.75" x14ac:dyDescent="0.2">
      <c r="F1" s="32" t="s">
        <v>136</v>
      </c>
      <c r="G1" s="32"/>
      <c r="H1" s="32"/>
      <c r="I1" s="32"/>
      <c r="J1" s="32"/>
      <c r="K1" s="32"/>
      <c r="L1" s="32"/>
      <c r="M1" s="32"/>
      <c r="N1" s="32"/>
      <c r="O1" s="32"/>
      <c r="P1" s="32"/>
      <c r="Q1" s="32"/>
      <c r="R1" s="32"/>
    </row>
    <row r="2" spans="1:18" ht="13.5" x14ac:dyDescent="0.25">
      <c r="E2" s="33"/>
    </row>
    <row r="3" spans="1:18" ht="20.25" customHeight="1" x14ac:dyDescent="0.2">
      <c r="B3" s="178" t="s">
        <v>137</v>
      </c>
      <c r="C3" s="178"/>
      <c r="D3" s="178"/>
      <c r="E3" s="178"/>
      <c r="F3" s="178"/>
    </row>
    <row r="4" spans="1:18" ht="15" customHeight="1" x14ac:dyDescent="0.25">
      <c r="B4" s="179" t="s">
        <v>138</v>
      </c>
      <c r="C4" s="179"/>
      <c r="D4" s="179"/>
      <c r="E4" s="179"/>
      <c r="F4" s="179"/>
    </row>
    <row r="5" spans="1:18" hidden="1" x14ac:dyDescent="0.2">
      <c r="C5" s="180" t="s">
        <v>90</v>
      </c>
      <c r="D5" s="180"/>
      <c r="E5" s="180"/>
      <c r="F5" s="180"/>
    </row>
    <row r="6" spans="1:18" ht="15.75" x14ac:dyDescent="0.25">
      <c r="B6" s="179" t="s">
        <v>234</v>
      </c>
      <c r="C6" s="179"/>
      <c r="D6" s="179"/>
      <c r="E6" s="179"/>
      <c r="F6" s="179"/>
    </row>
    <row r="7" spans="1:18" ht="13.5" thickBot="1" x14ac:dyDescent="0.25"/>
    <row r="8" spans="1:18" ht="12.75" customHeight="1" thickBot="1" x14ac:dyDescent="0.25">
      <c r="A8" s="160" t="s">
        <v>151</v>
      </c>
      <c r="B8" s="163" t="s">
        <v>150</v>
      </c>
      <c r="C8" s="164"/>
      <c r="D8" s="167" t="s">
        <v>88</v>
      </c>
      <c r="E8" s="168"/>
      <c r="F8" s="169" t="s">
        <v>93</v>
      </c>
    </row>
    <row r="9" spans="1:18" ht="59.25" customHeight="1" thickBot="1" x14ac:dyDescent="0.25">
      <c r="A9" s="161"/>
      <c r="B9" s="165"/>
      <c r="C9" s="166"/>
      <c r="D9" s="34" t="s">
        <v>152</v>
      </c>
      <c r="E9" s="34" t="s">
        <v>153</v>
      </c>
      <c r="F9" s="170"/>
    </row>
    <row r="10" spans="1:18" ht="12.75" customHeight="1" x14ac:dyDescent="0.2">
      <c r="A10" s="161"/>
      <c r="B10" s="172" t="s">
        <v>86</v>
      </c>
      <c r="C10" s="174" t="s">
        <v>87</v>
      </c>
      <c r="D10" s="174" t="s">
        <v>241</v>
      </c>
      <c r="E10" s="174" t="s">
        <v>169</v>
      </c>
      <c r="F10" s="170"/>
    </row>
    <row r="11" spans="1:18" ht="13.5" thickBot="1" x14ac:dyDescent="0.25">
      <c r="A11" s="162"/>
      <c r="B11" s="173"/>
      <c r="C11" s="175"/>
      <c r="D11" s="175"/>
      <c r="E11" s="175"/>
      <c r="F11" s="171"/>
    </row>
    <row r="12" spans="1:18" ht="338.25" customHeight="1" x14ac:dyDescent="0.2">
      <c r="A12" s="35">
        <v>1</v>
      </c>
      <c r="B12" s="72" t="s">
        <v>154</v>
      </c>
      <c r="C12" s="36" t="s">
        <v>155</v>
      </c>
      <c r="D12" s="56">
        <v>43814.745000000003</v>
      </c>
      <c r="E12" s="57">
        <v>43210.83711</v>
      </c>
      <c r="F12" s="37" t="s">
        <v>228</v>
      </c>
    </row>
    <row r="13" spans="1:18" ht="231.75" customHeight="1" x14ac:dyDescent="0.2">
      <c r="A13" s="38">
        <v>2</v>
      </c>
      <c r="B13" s="73" t="s">
        <v>156</v>
      </c>
      <c r="C13" s="39" t="s">
        <v>157</v>
      </c>
      <c r="D13" s="58">
        <v>2617.1170000000002</v>
      </c>
      <c r="E13" s="59">
        <v>2591.49602</v>
      </c>
      <c r="F13" s="37" t="s">
        <v>227</v>
      </c>
    </row>
    <row r="14" spans="1:18" ht="249.75" customHeight="1" x14ac:dyDescent="0.2">
      <c r="A14" s="38">
        <v>3</v>
      </c>
      <c r="B14" s="74" t="s">
        <v>170</v>
      </c>
      <c r="C14" s="40" t="s">
        <v>158</v>
      </c>
      <c r="D14" s="60">
        <v>22969.256000000001</v>
      </c>
      <c r="E14" s="61">
        <v>22778.773410000002</v>
      </c>
      <c r="F14" s="69" t="s">
        <v>232</v>
      </c>
    </row>
    <row r="15" spans="1:18" ht="228" customHeight="1" x14ac:dyDescent="0.2">
      <c r="A15" s="38">
        <v>4</v>
      </c>
      <c r="B15" s="74" t="s">
        <v>159</v>
      </c>
      <c r="C15" s="41" t="s">
        <v>160</v>
      </c>
      <c r="D15" s="56">
        <v>14709.76535</v>
      </c>
      <c r="E15" s="58">
        <v>14664.488429999999</v>
      </c>
      <c r="F15" s="37" t="s">
        <v>225</v>
      </c>
    </row>
    <row r="16" spans="1:18" ht="307.5" customHeight="1" x14ac:dyDescent="0.2">
      <c r="A16" s="38">
        <v>5</v>
      </c>
      <c r="B16" s="75" t="s">
        <v>161</v>
      </c>
      <c r="C16" s="42" t="s">
        <v>162</v>
      </c>
      <c r="D16" s="59">
        <v>9199.4930000000004</v>
      </c>
      <c r="E16" s="62">
        <v>9199.4930000000004</v>
      </c>
      <c r="F16" s="43" t="s">
        <v>229</v>
      </c>
    </row>
    <row r="17" spans="1:6" ht="349.5" customHeight="1" x14ac:dyDescent="0.2">
      <c r="A17" s="38">
        <v>6</v>
      </c>
      <c r="B17" s="74" t="s">
        <v>163</v>
      </c>
      <c r="C17" s="44" t="s">
        <v>168</v>
      </c>
      <c r="D17" s="56">
        <v>959</v>
      </c>
      <c r="E17" s="59">
        <v>898.23689999999999</v>
      </c>
      <c r="F17" s="43" t="s">
        <v>230</v>
      </c>
    </row>
    <row r="18" spans="1:6" ht="349.5" customHeight="1" x14ac:dyDescent="0.2">
      <c r="A18" s="38">
        <v>7</v>
      </c>
      <c r="B18" s="76" t="s">
        <v>164</v>
      </c>
      <c r="C18" s="44" t="s">
        <v>165</v>
      </c>
      <c r="D18" s="58">
        <v>27075.915069999999</v>
      </c>
      <c r="E18" s="58">
        <v>27075.915069999999</v>
      </c>
      <c r="F18" s="37" t="s">
        <v>231</v>
      </c>
    </row>
    <row r="19" spans="1:6" ht="225.75" customHeight="1" x14ac:dyDescent="0.2">
      <c r="A19" s="65">
        <v>8</v>
      </c>
      <c r="B19" s="76" t="s">
        <v>166</v>
      </c>
      <c r="C19" s="63" t="s">
        <v>167</v>
      </c>
      <c r="D19" s="64">
        <v>3808.1790000000001</v>
      </c>
      <c r="E19" s="62">
        <v>3806.15</v>
      </c>
      <c r="F19" s="17" t="s">
        <v>233</v>
      </c>
    </row>
    <row r="20" spans="1:6" ht="66.75" customHeight="1" thickBot="1" x14ac:dyDescent="0.25">
      <c r="A20" s="77">
        <v>9</v>
      </c>
      <c r="B20" s="76" t="s">
        <v>217</v>
      </c>
      <c r="C20" s="67" t="s">
        <v>218</v>
      </c>
      <c r="D20" s="64">
        <v>21052.7</v>
      </c>
      <c r="E20" s="64">
        <v>21052.7</v>
      </c>
      <c r="F20" s="71" t="s">
        <v>226</v>
      </c>
    </row>
    <row r="21" spans="1:6" ht="31.5" customHeight="1" thickBot="1" x14ac:dyDescent="0.25">
      <c r="A21" s="66"/>
      <c r="B21" s="176" t="s">
        <v>89</v>
      </c>
      <c r="C21" s="177"/>
      <c r="D21" s="78">
        <f>D12+D13+D14+D15+D16+D17+D18+D19+D20</f>
        <v>146206.17042000001</v>
      </c>
      <c r="E21" s="78">
        <f>E12+E13+E14+E15+E16+E17+E18+E19+E20</f>
        <v>145278.08994000001</v>
      </c>
      <c r="F21" s="68"/>
    </row>
  </sheetData>
  <mergeCells count="13">
    <mergeCell ref="B21:C21"/>
    <mergeCell ref="B3:F3"/>
    <mergeCell ref="B4:F4"/>
    <mergeCell ref="C5:F5"/>
    <mergeCell ref="B6:F6"/>
    <mergeCell ref="A8:A11"/>
    <mergeCell ref="B8:C9"/>
    <mergeCell ref="D8:E8"/>
    <mergeCell ref="F8:F11"/>
    <mergeCell ref="B10:B11"/>
    <mergeCell ref="C10:C11"/>
    <mergeCell ref="D10:D11"/>
    <mergeCell ref="E10:E11"/>
  </mergeCells>
  <phoneticPr fontId="14" type="noConversion"/>
  <pageMargins left="0.37" right="0.19" top="0.3" bottom="0.3" header="0.3" footer="0.3"/>
  <pageSetup paperSize="9" scale="1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vt:lpstr>
      <vt:lpstr>Приложение 2</vt:lpstr>
      <vt:lpstr>'Приложение 1'!Заголовки_для_печати</vt:lpstr>
      <vt:lpstr>'Приложение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Бябленкова</cp:lastModifiedBy>
  <cp:lastPrinted>2017-11-29T13:57:43Z</cp:lastPrinted>
  <dcterms:created xsi:type="dcterms:W3CDTF">2007-10-25T07:17:21Z</dcterms:created>
  <dcterms:modified xsi:type="dcterms:W3CDTF">2018-04-05T13:03:31Z</dcterms:modified>
</cp:coreProperties>
</file>